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65521" windowWidth="14880" windowHeight="12795" firstSheet="3" activeTab="1"/>
  </bookViews>
  <sheets>
    <sheet name="AÑOS" sheetId="1" r:id="rId1"/>
    <sheet name="OSORNO" sheetId="2" r:id="rId2"/>
    <sheet name="PURRANQUE" sheetId="3" r:id="rId3"/>
    <sheet name="RÍO NEGRO" sheetId="4" r:id="rId4"/>
    <sheet name="PUERTO OCTAY" sheetId="5" r:id="rId5"/>
    <sheet name="PUYEHUE" sheetId="6" r:id="rId6"/>
    <sheet name="SAN PABLO" sheetId="7" r:id="rId7"/>
    <sheet name="SAN JUAN COSTA" sheetId="8" r:id="rId8"/>
  </sheets>
  <definedNames/>
  <calcPr fullCalcOnLoad="1"/>
</workbook>
</file>

<file path=xl/sharedStrings.xml><?xml version="1.0" encoding="utf-8"?>
<sst xmlns="http://schemas.openxmlformats.org/spreadsheetml/2006/main" count="742" uniqueCount="96">
  <si>
    <t>SERVICIO DE SALUD OSORNO</t>
  </si>
  <si>
    <t>Subdepto. Planificación Sanitaria</t>
  </si>
  <si>
    <t>COMUNA  :</t>
  </si>
  <si>
    <t>OSORNO</t>
  </si>
  <si>
    <t>Grupos de edad</t>
  </si>
  <si>
    <t>Hombres</t>
  </si>
  <si>
    <t>Mujeres</t>
  </si>
  <si>
    <t xml:space="preserve">    Total</t>
  </si>
  <si>
    <t>0 - 4</t>
  </si>
  <si>
    <t>0 - 9</t>
  </si>
  <si>
    <t xml:space="preserve"> 5 - 9</t>
  </si>
  <si>
    <t>10 - 19</t>
  </si>
  <si>
    <t xml:space="preserve"> 10 -14</t>
  </si>
  <si>
    <t>20 - 64</t>
  </si>
  <si>
    <t xml:space="preserve"> 15 - 19</t>
  </si>
  <si>
    <t>65 y más</t>
  </si>
  <si>
    <t xml:space="preserve"> 20 - 24</t>
  </si>
  <si>
    <t>TOTAL</t>
  </si>
  <si>
    <t xml:space="preserve"> 25 - 29</t>
  </si>
  <si>
    <t xml:space="preserve"> 30 - 34</t>
  </si>
  <si>
    <t xml:space="preserve"> 35 - 39</t>
  </si>
  <si>
    <t xml:space="preserve"> Hombres 20-44</t>
  </si>
  <si>
    <t xml:space="preserve"> 40 - 44</t>
  </si>
  <si>
    <t>Mujeres 45-64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</si>
  <si>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</si>
  <si>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</si>
  <si>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</si>
  <si>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</si>
  <si>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</si>
  <si>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</si>
  <si>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</si>
  <si>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y más</t>
  </si>
  <si>
    <t>CESFAM RAHUE ALTO</t>
  </si>
  <si>
    <t>CESFAM DR. MARCELO LOPETEGUI</t>
  </si>
  <si>
    <t>CESFAM OVEJERÍA</t>
  </si>
  <si>
    <t>CESFAM PAMPA ALEGRE</t>
  </si>
  <si>
    <t>CESFAM DR. PEDRO JÁUREGUI</t>
  </si>
  <si>
    <t>CESFAM QUINTO CENTENARIO</t>
  </si>
  <si>
    <t>POSTA CANCURA</t>
  </si>
  <si>
    <t>POSTA PICHI DAMAS</t>
  </si>
  <si>
    <t>COMUNA :</t>
  </si>
  <si>
    <t>PURRANQUE</t>
  </si>
  <si>
    <t>RIO NEGRO</t>
  </si>
  <si>
    <t>DEPTO. SALUD RIO NEGRO</t>
  </si>
  <si>
    <t>PUERTO OCTAY</t>
  </si>
  <si>
    <t>DEPTO. SALUD PUERTO OCTAY</t>
  </si>
  <si>
    <t>HOSPITAL PUERTO OCTAY</t>
  </si>
  <si>
    <t>PUYEHUE</t>
  </si>
  <si>
    <t>SAN JUAN DE LA COSTA</t>
  </si>
  <si>
    <t>INSCRITA COMUNA SJ DE LA COSTA</t>
  </si>
  <si>
    <t>HOSP. MISIÓN SAN JUAN</t>
  </si>
  <si>
    <t>DEPTO. SALUD SJ DE LA COSTA</t>
  </si>
  <si>
    <t>COMUNA SAN JUAN DE LA COSTA</t>
  </si>
  <si>
    <t xml:space="preserve"> 0 - 4</t>
  </si>
  <si>
    <t>HOSPITAL SAN JUAN DE LA COSTA</t>
  </si>
  <si>
    <t xml:space="preserve">DEPTO. SALUD S J DE LA COSTA </t>
  </si>
  <si>
    <t>POBLACIÓN INSCRITA VALIDADA AÑO 2014 SEGÚN SEXO Y EDAD</t>
  </si>
  <si>
    <t>POBLACIÓN INSCRITA VALIDADA Y ASIGNADA AÑO 2014 SEGÚN SEXO Y EDAD</t>
  </si>
  <si>
    <t>Sin clasificar</t>
  </si>
  <si>
    <t>DEPTO. SALUD PUYEHUE</t>
  </si>
  <si>
    <t>DEPTO. SALUD PURRANQUE</t>
  </si>
  <si>
    <t>TOTAL DEPTO. SALUD OSORNO</t>
  </si>
  <si>
    <t>Nota: Del total de Inscritos Validados, existe un 0,6% "Sin clasificar" para la comuna por parte de Fonasa, y respecto del cual el Subdepto. Planificación Sanitaria redistribuyó estimando totales solo por sexo.</t>
  </si>
  <si>
    <t>Nota: Del total de Inscritos Validados, existe un 0,9% "Sin clasificar" para la comuna por parte de Fonasa, y respecto del cual el Subdepto. Planificación Sanitaria redistribuyó estimando totales solo por sexo.</t>
  </si>
  <si>
    <t>Nota: Del total de Inscritos Validados, existe un 0,4% "Sin clasificar" para la comuna por parte de Fonasa, y respecto del cual el Subdepto. Planificación Sanitaria redistribuyó estimando totales solo por sexo.</t>
  </si>
  <si>
    <t>Nota 1: Población Inscrita Validada de la comuna tiene distribución histórica del 42% para el Hospital San Juan y del 58% para el Depto. Salud Municipal.</t>
  </si>
  <si>
    <t>Nota 2: Del total de Inscritos Validados, existe un 1,1% "Sin clasificar" para la comuna por parte de Fonasa, y respecto del cual el Subdepto. Planificación Sanitaria redistribuyó estimando totales solo por sexo.</t>
  </si>
  <si>
    <t>SAN PABLO</t>
  </si>
  <si>
    <t>Población para Metas Sanitarias</t>
  </si>
  <si>
    <t>INSCRITA COMUNA SAN PABLO</t>
  </si>
  <si>
    <t>Total</t>
  </si>
  <si>
    <t>Población para Programación de Actividades</t>
  </si>
  <si>
    <t>ASIGNADA HOSPITAL MISIÓN QUILACAHUIN</t>
  </si>
  <si>
    <t xml:space="preserve">Mujeres </t>
  </si>
  <si>
    <t>HOSPITAL MISIÓN QUILACAHUIN</t>
  </si>
  <si>
    <t>INSCRITA ASIGNADA DEPTO. SALUD SAN PABLO</t>
  </si>
  <si>
    <t>DSM SAN PABLO</t>
  </si>
  <si>
    <t>POBLACIÓN INSCRITA VALIDADA FONASA PARA AÑOS 2006, 2007, 2008, 2009, 2010, 2011 y 2012 PROVINCIA OSORNO</t>
  </si>
  <si>
    <t>COMUNAS</t>
  </si>
  <si>
    <t>Año 2006</t>
  </si>
  <si>
    <t>Año 2007</t>
  </si>
  <si>
    <t>Año 2008</t>
  </si>
  <si>
    <t>Año 2009</t>
  </si>
  <si>
    <t>Año 2010</t>
  </si>
  <si>
    <t>Año 2011</t>
  </si>
  <si>
    <t>Año 2011, según nueva Resolución de Fonasa</t>
  </si>
  <si>
    <t>Según Ord. Nº3772 del 05-12-2011, Subse Redes 
Año 2012</t>
  </si>
  <si>
    <t>Según archivo de Fonasa y que modificará decreto anterior. 
Año 2012</t>
  </si>
  <si>
    <t>Osorno</t>
  </si>
  <si>
    <t>Pto. Octay</t>
  </si>
  <si>
    <t>Purranque</t>
  </si>
  <si>
    <t>Puyehue</t>
  </si>
  <si>
    <t>Río Negro</t>
  </si>
  <si>
    <t>Sn. J. Costa</t>
  </si>
  <si>
    <t>San Pablo</t>
  </si>
  <si>
    <t>Según ORD: C52 Nº 3487 Subse. Redes 2014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</si>
</sst>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60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0"/>
      <color indexed="23"/>
      <name val="Calibri"/>
      <family val="2"/>
    </font>
    <font>
      <sz val="8"/>
      <color indexed="17"/>
      <name val="Arial"/>
      <family val="2"/>
    </font>
    <font>
      <b/>
      <sz val="10"/>
      <color indexed="60"/>
      <name val="Arial"/>
      <family val="2"/>
    </font>
    <font>
      <b/>
      <sz val="11"/>
      <color indexed="43"/>
      <name val="Arial"/>
      <family val="2"/>
    </font>
    <font>
      <b/>
      <sz val="10"/>
      <color indexed="43"/>
      <name val="Arial"/>
      <family val="2"/>
    </font>
    <font>
      <sz val="11"/>
      <color indexed="43"/>
      <name val="Arial"/>
      <family val="2"/>
    </font>
    <font>
      <b/>
      <sz val="9"/>
      <color indexed="9"/>
      <name val="Arial"/>
      <family val="2"/>
    </font>
    <font>
      <b/>
      <sz val="11"/>
      <color indexed="57"/>
      <name val="Arial"/>
      <family val="2"/>
    </font>
    <font>
      <sz val="11"/>
      <color indexed="43"/>
      <name val="Calibri"/>
      <family val="2"/>
    </font>
    <font>
      <sz val="10"/>
      <color indexed="43"/>
      <name val="Arial"/>
      <family val="2"/>
    </font>
    <font>
      <b/>
      <sz val="10"/>
      <color indexed="17"/>
      <name val="Arial"/>
      <family val="2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rgb="FF00B050"/>
      <name val="Arial"/>
      <family val="2"/>
    </font>
    <font>
      <b/>
      <sz val="10"/>
      <color rgb="FFCC3300"/>
      <name val="Arial"/>
      <family val="2"/>
    </font>
    <font>
      <b/>
      <sz val="11"/>
      <color theme="2" tint="-0.09996999800205231"/>
      <name val="Arial"/>
      <family val="2"/>
    </font>
    <font>
      <b/>
      <sz val="10"/>
      <color theme="2" tint="-0.0999699980020523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theme="2" tint="-0.0999699980020523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6" tint="-0.24997000396251678"/>
      <name val="Arial"/>
      <family val="2"/>
    </font>
    <font>
      <sz val="11"/>
      <color theme="2" tint="-0.09996999800205231"/>
      <name val="Calibri"/>
      <family val="2"/>
    </font>
    <font>
      <sz val="10"/>
      <color theme="2" tint="-0.09996999800205231"/>
      <name val="Arial"/>
      <family val="2"/>
    </font>
    <font>
      <b/>
      <sz val="10"/>
      <color rgb="FF00B05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rgb="FF00B05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6737"/>
        <bgColor indexed="64"/>
      </patternFill>
    </fill>
    <fill>
      <patternFill patternType="solid">
        <fgColor rgb="FF70CA9F"/>
        <bgColor indexed="64"/>
      </patternFill>
    </fill>
    <fill>
      <patternFill patternType="solid">
        <fgColor theme="9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99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3" fontId="7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8" fillId="0" borderId="17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7" fillId="0" borderId="18" xfId="0" applyNumberFormat="1" applyFont="1" applyBorder="1" applyAlignment="1">
      <alignment/>
    </xf>
    <xf numFmtId="0" fontId="2" fillId="0" borderId="0" xfId="0" applyFont="1" applyFill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51" applyNumberFormat="1" applyFont="1" applyFill="1" applyBorder="1" applyAlignment="1">
      <alignment horizontal="right" wrapText="1"/>
      <protection/>
    </xf>
    <xf numFmtId="3" fontId="7" fillId="0" borderId="13" xfId="0" applyNumberFormat="1" applyFont="1" applyBorder="1" applyAlignment="1">
      <alignment/>
    </xf>
    <xf numFmtId="3" fontId="7" fillId="0" borderId="10" xfId="51" applyNumberFormat="1" applyFont="1" applyFill="1" applyBorder="1" applyAlignment="1">
      <alignment horizontal="right" wrapText="1"/>
      <protection/>
    </xf>
    <xf numFmtId="0" fontId="78" fillId="0" borderId="0" xfId="0" applyFont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18" fillId="0" borderId="23" xfId="51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16" fontId="6" fillId="0" borderId="0" xfId="0" applyNumberFormat="1" applyFont="1" applyFill="1" applyBorder="1" applyAlignment="1">
      <alignment horizontal="center"/>
    </xf>
    <xf numFmtId="16" fontId="6" fillId="0" borderId="0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3" fontId="79" fillId="0" borderId="18" xfId="0" applyNumberFormat="1" applyFont="1" applyBorder="1" applyAlignment="1">
      <alignment/>
    </xf>
    <xf numFmtId="0" fontId="79" fillId="0" borderId="15" xfId="0" applyFont="1" applyBorder="1" applyAlignment="1">
      <alignment/>
    </xf>
    <xf numFmtId="3" fontId="79" fillId="0" borderId="10" xfId="0" applyNumberFormat="1" applyFont="1" applyBorder="1" applyAlignment="1">
      <alignment/>
    </xf>
    <xf numFmtId="3" fontId="79" fillId="0" borderId="10" xfId="51" applyNumberFormat="1" applyFont="1" applyFill="1" applyBorder="1" applyAlignment="1">
      <alignment horizontal="right" wrapText="1"/>
      <protection/>
    </xf>
    <xf numFmtId="3" fontId="80" fillId="0" borderId="11" xfId="0" applyNumberFormat="1" applyFont="1" applyBorder="1" applyAlignment="1">
      <alignment/>
    </xf>
    <xf numFmtId="3" fontId="80" fillId="0" borderId="12" xfId="0" applyNumberFormat="1" applyFont="1" applyBorder="1" applyAlignment="1">
      <alignment/>
    </xf>
    <xf numFmtId="3" fontId="80" fillId="0" borderId="13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0" fillId="0" borderId="14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8" fillId="0" borderId="10" xfId="51" applyNumberFormat="1" applyFont="1" applyFill="1" applyBorder="1" applyAlignment="1">
      <alignment horizontal="right" wrapText="1"/>
      <protection/>
    </xf>
    <xf numFmtId="3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3" fontId="79" fillId="0" borderId="18" xfId="0" applyNumberFormat="1" applyFont="1" applyFill="1" applyBorder="1" applyAlignment="1">
      <alignment/>
    </xf>
    <xf numFmtId="3" fontId="79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9" fontId="25" fillId="0" borderId="0" xfId="0" applyNumberFormat="1" applyFont="1" applyAlignment="1">
      <alignment/>
    </xf>
    <xf numFmtId="3" fontId="11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3" fillId="0" borderId="29" xfId="51" applyNumberFormat="1" applyFont="1" applyFill="1" applyBorder="1" applyAlignment="1">
      <alignment horizontal="right" wrapText="1"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3" fontId="0" fillId="0" borderId="0" xfId="0" applyNumberFormat="1" applyFill="1" applyBorder="1" applyAlignment="1">
      <alignment/>
    </xf>
    <xf numFmtId="16" fontId="24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7" fontId="24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/>
    </xf>
    <xf numFmtId="3" fontId="13" fillId="0" borderId="13" xfId="51" applyNumberFormat="1" applyFont="1" applyFill="1" applyBorder="1" applyAlignment="1">
      <alignment horizontal="right" wrapText="1"/>
      <protection/>
    </xf>
    <xf numFmtId="3" fontId="11" fillId="0" borderId="29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1" fillId="0" borderId="33" xfId="0" applyNumberFormat="1" applyFont="1" applyFill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8" fillId="0" borderId="37" xfId="51" applyNumberFormat="1" applyFont="1" applyFill="1" applyBorder="1" applyAlignment="1">
      <alignment horizontal="right" wrapText="1"/>
      <protection/>
    </xf>
    <xf numFmtId="3" fontId="18" fillId="0" borderId="0" xfId="51" applyNumberFormat="1" applyFont="1" applyFill="1" applyBorder="1" applyAlignment="1">
      <alignment horizontal="right" wrapText="1"/>
      <protection/>
    </xf>
    <xf numFmtId="3" fontId="7" fillId="0" borderId="38" xfId="0" applyNumberFormat="1" applyFont="1" applyBorder="1" applyAlignment="1">
      <alignment/>
    </xf>
    <xf numFmtId="3" fontId="18" fillId="0" borderId="39" xfId="51" applyNumberFormat="1" applyFont="1" applyFill="1" applyBorder="1" applyAlignment="1">
      <alignment horizontal="right" wrapText="1"/>
      <protection/>
    </xf>
    <xf numFmtId="3" fontId="18" fillId="0" borderId="40" xfId="51" applyNumberFormat="1" applyFont="1" applyFill="1" applyBorder="1" applyAlignment="1">
      <alignment horizontal="right" wrapText="1"/>
      <protection/>
    </xf>
    <xf numFmtId="3" fontId="79" fillId="0" borderId="19" xfId="0" applyNumberFormat="1" applyFont="1" applyBorder="1" applyAlignment="1">
      <alignment/>
    </xf>
    <xf numFmtId="0" fontId="80" fillId="0" borderId="0" xfId="0" applyFont="1" applyFill="1" applyAlignment="1">
      <alignment/>
    </xf>
    <xf numFmtId="0" fontId="79" fillId="0" borderId="22" xfId="0" applyFont="1" applyBorder="1" applyAlignment="1">
      <alignment/>
    </xf>
    <xf numFmtId="3" fontId="79" fillId="0" borderId="19" xfId="51" applyNumberFormat="1" applyFont="1" applyFill="1" applyBorder="1" applyAlignment="1">
      <alignment horizontal="right" wrapText="1"/>
      <protection/>
    </xf>
    <xf numFmtId="3" fontId="79" fillId="0" borderId="21" xfId="0" applyNumberFormat="1" applyFont="1" applyBorder="1" applyAlignment="1">
      <alignment/>
    </xf>
    <xf numFmtId="0" fontId="79" fillId="0" borderId="10" xfId="0" applyFont="1" applyBorder="1" applyAlignment="1">
      <alignment/>
    </xf>
    <xf numFmtId="0" fontId="79" fillId="0" borderId="18" xfId="0" applyFont="1" applyBorder="1" applyAlignment="1">
      <alignment/>
    </xf>
    <xf numFmtId="0" fontId="79" fillId="0" borderId="14" xfId="0" applyFont="1" applyBorder="1" applyAlignment="1">
      <alignment/>
    </xf>
    <xf numFmtId="3" fontId="13" fillId="0" borderId="41" xfId="51" applyNumberFormat="1" applyFont="1" applyFill="1" applyBorder="1" applyAlignment="1">
      <alignment horizontal="right" wrapText="1"/>
      <protection/>
    </xf>
    <xf numFmtId="3" fontId="13" fillId="0" borderId="42" xfId="51" applyNumberFormat="1" applyFont="1" applyFill="1" applyBorder="1" applyAlignment="1">
      <alignment horizontal="right" wrapText="1"/>
      <protection/>
    </xf>
    <xf numFmtId="3" fontId="11" fillId="0" borderId="42" xfId="0" applyNumberFormat="1" applyFont="1" applyFill="1" applyBorder="1" applyAlignment="1">
      <alignment/>
    </xf>
    <xf numFmtId="3" fontId="11" fillId="0" borderId="43" xfId="0" applyNumberFormat="1" applyFont="1" applyFill="1" applyBorder="1" applyAlignment="1">
      <alignment/>
    </xf>
    <xf numFmtId="3" fontId="11" fillId="0" borderId="4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80" fillId="0" borderId="0" xfId="0" applyNumberFormat="1" applyFont="1" applyFill="1" applyAlignment="1">
      <alignment/>
    </xf>
    <xf numFmtId="3" fontId="8" fillId="0" borderId="12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 horizontal="right"/>
    </xf>
    <xf numFmtId="3" fontId="7" fillId="0" borderId="37" xfId="51" applyNumberFormat="1" applyFont="1" applyFill="1" applyBorder="1" applyAlignment="1">
      <alignment horizontal="right" wrapText="1"/>
      <protection/>
    </xf>
    <xf numFmtId="3" fontId="16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64" fontId="81" fillId="0" borderId="0" xfId="0" applyNumberFormat="1" applyFont="1" applyAlignment="1">
      <alignment/>
    </xf>
    <xf numFmtId="164" fontId="81" fillId="0" borderId="0" xfId="0" applyNumberFormat="1" applyFont="1" applyAlignment="1">
      <alignment horizontal="center"/>
    </xf>
    <xf numFmtId="3" fontId="79" fillId="0" borderId="21" xfId="51" applyNumberFormat="1" applyFont="1" applyFill="1" applyBorder="1" applyAlignment="1">
      <alignment horizontal="right" wrapText="1"/>
      <protection/>
    </xf>
    <xf numFmtId="3" fontId="79" fillId="0" borderId="18" xfId="51" applyNumberFormat="1" applyFont="1" applyFill="1" applyBorder="1" applyAlignment="1">
      <alignment horizontal="right" wrapText="1"/>
      <protection/>
    </xf>
    <xf numFmtId="164" fontId="8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8" fillId="0" borderId="0" xfId="0" applyNumberFormat="1" applyFont="1" applyBorder="1" applyAlignment="1">
      <alignment vertical="top" wrapText="1"/>
    </xf>
    <xf numFmtId="0" fontId="82" fillId="33" borderId="17" xfId="0" applyFont="1" applyFill="1" applyBorder="1" applyAlignment="1">
      <alignment horizontal="center" vertical="center"/>
    </xf>
    <xf numFmtId="0" fontId="82" fillId="33" borderId="11" xfId="0" applyFont="1" applyFill="1" applyBorder="1" applyAlignment="1">
      <alignment horizontal="center" vertical="center"/>
    </xf>
    <xf numFmtId="0" fontId="82" fillId="33" borderId="12" xfId="0" applyFont="1" applyFill="1" applyBorder="1" applyAlignment="1">
      <alignment horizontal="center" vertical="center"/>
    </xf>
    <xf numFmtId="0" fontId="83" fillId="34" borderId="19" xfId="0" applyFont="1" applyFill="1" applyBorder="1" applyAlignment="1">
      <alignment horizontal="center"/>
    </xf>
    <xf numFmtId="16" fontId="83" fillId="34" borderId="19" xfId="0" applyNumberFormat="1" applyFont="1" applyFill="1" applyBorder="1" applyAlignment="1">
      <alignment horizontal="center"/>
    </xf>
    <xf numFmtId="0" fontId="83" fillId="34" borderId="17" xfId="0" applyFont="1" applyFill="1" applyBorder="1" applyAlignment="1">
      <alignment/>
    </xf>
    <xf numFmtId="0" fontId="83" fillId="34" borderId="18" xfId="0" applyFont="1" applyFill="1" applyBorder="1" applyAlignment="1">
      <alignment horizontal="center"/>
    </xf>
    <xf numFmtId="16" fontId="83" fillId="34" borderId="10" xfId="0" applyNumberFormat="1" applyFont="1" applyFill="1" applyBorder="1" applyAlignment="1" quotePrefix="1">
      <alignment horizontal="center"/>
    </xf>
    <xf numFmtId="0" fontId="83" fillId="34" borderId="10" xfId="0" applyFont="1" applyFill="1" applyBorder="1" applyAlignment="1">
      <alignment horizontal="center"/>
    </xf>
    <xf numFmtId="0" fontId="83" fillId="34" borderId="11" xfId="0" applyFont="1" applyFill="1" applyBorder="1" applyAlignment="1">
      <alignment horizontal="center"/>
    </xf>
    <xf numFmtId="16" fontId="83" fillId="34" borderId="19" xfId="0" applyNumberFormat="1" applyFont="1" applyFill="1" applyBorder="1" applyAlignment="1" quotePrefix="1">
      <alignment horizontal="center"/>
    </xf>
    <xf numFmtId="16" fontId="83" fillId="34" borderId="14" xfId="0" applyNumberFormat="1" applyFont="1" applyFill="1" applyBorder="1" applyAlignment="1" quotePrefix="1">
      <alignment horizontal="center"/>
    </xf>
    <xf numFmtId="16" fontId="83" fillId="34" borderId="11" xfId="0" applyNumberFormat="1" applyFont="1" applyFill="1" applyBorder="1" applyAlignment="1" quotePrefix="1">
      <alignment horizontal="center"/>
    </xf>
    <xf numFmtId="0" fontId="83" fillId="34" borderId="17" xfId="0" applyFont="1" applyFill="1" applyBorder="1" applyAlignment="1">
      <alignment horizontal="left"/>
    </xf>
    <xf numFmtId="16" fontId="84" fillId="34" borderId="21" xfId="0" applyNumberFormat="1" applyFont="1" applyFill="1" applyBorder="1" applyAlignment="1">
      <alignment horizontal="center"/>
    </xf>
    <xf numFmtId="16" fontId="84" fillId="34" borderId="19" xfId="0" applyNumberFormat="1" applyFont="1" applyFill="1" applyBorder="1" applyAlignment="1">
      <alignment horizontal="center"/>
    </xf>
    <xf numFmtId="0" fontId="84" fillId="34" borderId="19" xfId="0" applyFont="1" applyFill="1" applyBorder="1" applyAlignment="1">
      <alignment horizontal="center"/>
    </xf>
    <xf numFmtId="0" fontId="84" fillId="34" borderId="20" xfId="0" applyFont="1" applyFill="1" applyBorder="1" applyAlignment="1">
      <alignment/>
    </xf>
    <xf numFmtId="16" fontId="84" fillId="34" borderId="19" xfId="0" applyNumberFormat="1" applyFont="1" applyFill="1" applyBorder="1" applyAlignment="1" quotePrefix="1">
      <alignment horizontal="center"/>
    </xf>
    <xf numFmtId="0" fontId="83" fillId="35" borderId="19" xfId="0" applyFont="1" applyFill="1" applyBorder="1" applyAlignment="1">
      <alignment horizontal="center"/>
    </xf>
    <xf numFmtId="16" fontId="83" fillId="35" borderId="19" xfId="0" applyNumberFormat="1" applyFont="1" applyFill="1" applyBorder="1" applyAlignment="1">
      <alignment horizontal="center"/>
    </xf>
    <xf numFmtId="0" fontId="83" fillId="35" borderId="17" xfId="0" applyFont="1" applyFill="1" applyBorder="1" applyAlignment="1">
      <alignment/>
    </xf>
    <xf numFmtId="0" fontId="83" fillId="35" borderId="18" xfId="0" applyFont="1" applyFill="1" applyBorder="1" applyAlignment="1">
      <alignment horizontal="center"/>
    </xf>
    <xf numFmtId="16" fontId="83" fillId="35" borderId="10" xfId="0" applyNumberFormat="1" applyFont="1" applyFill="1" applyBorder="1" applyAlignment="1" quotePrefix="1">
      <alignment horizontal="center"/>
    </xf>
    <xf numFmtId="0" fontId="83" fillId="35" borderId="10" xfId="0" applyFont="1" applyFill="1" applyBorder="1" applyAlignment="1">
      <alignment horizontal="center"/>
    </xf>
    <xf numFmtId="0" fontId="83" fillId="35" borderId="11" xfId="0" applyFont="1" applyFill="1" applyBorder="1" applyAlignment="1">
      <alignment horizontal="center"/>
    </xf>
    <xf numFmtId="3" fontId="80" fillId="0" borderId="0" xfId="0" applyNumberFormat="1" applyFont="1" applyBorder="1" applyAlignment="1">
      <alignment/>
    </xf>
    <xf numFmtId="3" fontId="85" fillId="0" borderId="31" xfId="0" applyNumberFormat="1" applyFont="1" applyBorder="1" applyAlignment="1">
      <alignment/>
    </xf>
    <xf numFmtId="3" fontId="85" fillId="0" borderId="32" xfId="0" applyNumberFormat="1" applyFont="1" applyBorder="1" applyAlignment="1">
      <alignment/>
    </xf>
    <xf numFmtId="0" fontId="85" fillId="0" borderId="33" xfId="0" applyFont="1" applyFill="1" applyBorder="1" applyAlignment="1">
      <alignment/>
    </xf>
    <xf numFmtId="3" fontId="85" fillId="0" borderId="29" xfId="0" applyNumberFormat="1" applyFont="1" applyBorder="1" applyAlignment="1">
      <alignment/>
    </xf>
    <xf numFmtId="3" fontId="85" fillId="0" borderId="13" xfId="0" applyNumberFormat="1" applyFont="1" applyBorder="1" applyAlignment="1">
      <alignment/>
    </xf>
    <xf numFmtId="0" fontId="85" fillId="0" borderId="30" xfId="0" applyFont="1" applyFill="1" applyBorder="1" applyAlignment="1">
      <alignment/>
    </xf>
    <xf numFmtId="0" fontId="85" fillId="0" borderId="43" xfId="0" applyFont="1" applyFill="1" applyBorder="1" applyAlignment="1">
      <alignment/>
    </xf>
    <xf numFmtId="3" fontId="79" fillId="0" borderId="28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1" fontId="2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9" fillId="0" borderId="23" xfId="51" applyNumberFormat="1" applyFont="1" applyFill="1" applyBorder="1" applyAlignment="1">
      <alignment horizontal="right" wrapText="1"/>
      <protection/>
    </xf>
    <xf numFmtId="2" fontId="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3" fontId="80" fillId="0" borderId="17" xfId="0" applyNumberFormat="1" applyFont="1" applyBorder="1" applyAlignment="1">
      <alignment/>
    </xf>
    <xf numFmtId="3" fontId="80" fillId="0" borderId="11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justify"/>
    </xf>
    <xf numFmtId="0" fontId="17" fillId="0" borderId="0" xfId="0" applyFont="1" applyFill="1" applyBorder="1" applyAlignment="1">
      <alignment vertical="justify"/>
    </xf>
    <xf numFmtId="0" fontId="11" fillId="0" borderId="0" xfId="0" applyFont="1" applyFill="1" applyBorder="1" applyAlignment="1">
      <alignment/>
    </xf>
    <xf numFmtId="3" fontId="7" fillId="36" borderId="25" xfId="0" applyNumberFormat="1" applyFont="1" applyFill="1" applyBorder="1" applyAlignment="1">
      <alignment/>
    </xf>
    <xf numFmtId="3" fontId="7" fillId="36" borderId="28" xfId="0" applyNumberFormat="1" applyFont="1" applyFill="1" applyBorder="1" applyAlignment="1">
      <alignment/>
    </xf>
    <xf numFmtId="3" fontId="8" fillId="0" borderId="42" xfId="0" applyNumberFormat="1" applyFont="1" applyBorder="1" applyAlignment="1">
      <alignment horizontal="center"/>
    </xf>
    <xf numFmtId="3" fontId="8" fillId="0" borderId="44" xfId="0" applyNumberFormat="1" applyFont="1" applyBorder="1" applyAlignment="1">
      <alignment/>
    </xf>
    <xf numFmtId="3" fontId="7" fillId="36" borderId="27" xfId="0" applyNumberFormat="1" applyFont="1" applyFill="1" applyBorder="1" applyAlignment="1">
      <alignment/>
    </xf>
    <xf numFmtId="3" fontId="8" fillId="0" borderId="32" xfId="0" applyNumberFormat="1" applyFont="1" applyBorder="1" applyAlignment="1">
      <alignment horizontal="center"/>
    </xf>
    <xf numFmtId="3" fontId="8" fillId="0" borderId="45" xfId="0" applyNumberFormat="1" applyFont="1" applyBorder="1" applyAlignment="1">
      <alignment/>
    </xf>
    <xf numFmtId="3" fontId="7" fillId="36" borderId="46" xfId="0" applyNumberFormat="1" applyFont="1" applyFill="1" applyBorder="1" applyAlignment="1">
      <alignment/>
    </xf>
    <xf numFmtId="3" fontId="7" fillId="36" borderId="47" xfId="0" applyNumberFormat="1" applyFont="1" applyFill="1" applyBorder="1" applyAlignment="1">
      <alignment/>
    </xf>
    <xf numFmtId="3" fontId="8" fillId="36" borderId="17" xfId="0" applyNumberFormat="1" applyFont="1" applyFill="1" applyBorder="1" applyAlignment="1">
      <alignment/>
    </xf>
    <xf numFmtId="3" fontId="8" fillId="36" borderId="11" xfId="0" applyNumberFormat="1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justify"/>
    </xf>
    <xf numFmtId="0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16" fontId="23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83" fillId="34" borderId="18" xfId="0" applyFont="1" applyFill="1" applyBorder="1" applyAlignment="1">
      <alignment horizontal="center" vertical="center"/>
    </xf>
    <xf numFmtId="0" fontId="87" fillId="34" borderId="14" xfId="0" applyFont="1" applyFill="1" applyBorder="1" applyAlignment="1">
      <alignment horizontal="center" vertical="center"/>
    </xf>
    <xf numFmtId="0" fontId="83" fillId="34" borderId="17" xfId="0" applyFont="1" applyFill="1" applyBorder="1" applyAlignment="1">
      <alignment horizontal="center"/>
    </xf>
    <xf numFmtId="3" fontId="79" fillId="0" borderId="48" xfId="51" applyNumberFormat="1" applyFont="1" applyFill="1" applyBorder="1" applyAlignment="1">
      <alignment horizontal="right" wrapText="1"/>
      <protection/>
    </xf>
    <xf numFmtId="3" fontId="80" fillId="0" borderId="14" xfId="0" applyNumberFormat="1" applyFont="1" applyFill="1" applyBorder="1" applyAlignment="1">
      <alignment/>
    </xf>
    <xf numFmtId="0" fontId="88" fillId="37" borderId="11" xfId="0" applyFont="1" applyFill="1" applyBorder="1" applyAlignment="1">
      <alignment horizontal="center"/>
    </xf>
    <xf numFmtId="0" fontId="88" fillId="37" borderId="49" xfId="0" applyFont="1" applyFill="1" applyBorder="1" applyAlignment="1">
      <alignment horizontal="center"/>
    </xf>
    <xf numFmtId="0" fontId="88" fillId="37" borderId="12" xfId="0" applyFont="1" applyFill="1" applyBorder="1" applyAlignment="1">
      <alignment horizontal="center"/>
    </xf>
    <xf numFmtId="0" fontId="89" fillId="37" borderId="11" xfId="0" applyFont="1" applyFill="1" applyBorder="1" applyAlignment="1">
      <alignment horizontal="center" wrapText="1"/>
    </xf>
    <xf numFmtId="0" fontId="89" fillId="38" borderId="11" xfId="0" applyFont="1" applyFill="1" applyBorder="1" applyAlignment="1">
      <alignment horizontal="center" wrapText="1"/>
    </xf>
    <xf numFmtId="0" fontId="13" fillId="39" borderId="21" xfId="0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3" fillId="39" borderId="19" xfId="0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0" fontId="13" fillId="39" borderId="20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90" fillId="39" borderId="11" xfId="0" applyFont="1" applyFill="1" applyBorder="1" applyAlignment="1">
      <alignment horizontal="center"/>
    </xf>
    <xf numFmtId="3" fontId="90" fillId="40" borderId="17" xfId="0" applyNumberFormat="1" applyFont="1" applyFill="1" applyBorder="1" applyAlignment="1">
      <alignment/>
    </xf>
    <xf numFmtId="3" fontId="90" fillId="40" borderId="11" xfId="0" applyNumberFormat="1" applyFont="1" applyFill="1" applyBorder="1" applyAlignment="1">
      <alignment/>
    </xf>
    <xf numFmtId="3" fontId="90" fillId="40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91" fillId="0" borderId="18" xfId="0" applyNumberFormat="1" applyFont="1" applyBorder="1" applyAlignment="1">
      <alignment/>
    </xf>
    <xf numFmtId="3" fontId="91" fillId="0" borderId="10" xfId="0" applyNumberFormat="1" applyFont="1" applyBorder="1" applyAlignment="1">
      <alignment/>
    </xf>
    <xf numFmtId="3" fontId="90" fillId="41" borderId="11" xfId="0" applyNumberFormat="1" applyFont="1" applyFill="1" applyBorder="1" applyAlignment="1">
      <alignment/>
    </xf>
    <xf numFmtId="0" fontId="92" fillId="42" borderId="11" xfId="0" applyFont="1" applyFill="1" applyBorder="1" applyAlignment="1">
      <alignment/>
    </xf>
    <xf numFmtId="0" fontId="88" fillId="43" borderId="18" xfId="0" applyFont="1" applyFill="1" applyBorder="1" applyAlignment="1">
      <alignment horizontal="right" wrapText="1"/>
    </xf>
    <xf numFmtId="3" fontId="90" fillId="41" borderId="14" xfId="0" applyNumberFormat="1" applyFont="1" applyFill="1" applyBorder="1" applyAlignment="1">
      <alignment/>
    </xf>
    <xf numFmtId="1" fontId="79" fillId="0" borderId="15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1" fontId="7" fillId="0" borderId="18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18" fillId="0" borderId="23" xfId="51" applyNumberFormat="1" applyFont="1" applyFill="1" applyBorder="1" applyAlignment="1">
      <alignment horizontal="right" wrapText="1"/>
      <protection/>
    </xf>
    <xf numFmtId="1" fontId="7" fillId="0" borderId="14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76" fillId="0" borderId="0" xfId="0" applyFont="1" applyAlignment="1">
      <alignment horizontal="center"/>
    </xf>
    <xf numFmtId="3" fontId="7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4" fillId="34" borderId="18" xfId="0" applyFont="1" applyFill="1" applyBorder="1" applyAlignment="1">
      <alignment horizontal="center" vertical="center"/>
    </xf>
    <xf numFmtId="0" fontId="84" fillId="34" borderId="20" xfId="0" applyFont="1" applyFill="1" applyBorder="1" applyAlignment="1">
      <alignment horizontal="center" vertical="center"/>
    </xf>
    <xf numFmtId="0" fontId="5" fillId="43" borderId="17" xfId="0" applyFont="1" applyFill="1" applyBorder="1" applyAlignment="1">
      <alignment horizontal="center" vertical="center"/>
    </xf>
    <xf numFmtId="0" fontId="5" fillId="43" borderId="16" xfId="0" applyFont="1" applyFill="1" applyBorder="1" applyAlignment="1">
      <alignment horizontal="center" vertical="center"/>
    </xf>
    <xf numFmtId="0" fontId="5" fillId="43" borderId="12" xfId="0" applyFont="1" applyFill="1" applyBorder="1" applyAlignment="1">
      <alignment horizontal="center" vertical="center"/>
    </xf>
    <xf numFmtId="0" fontId="84" fillId="34" borderId="14" xfId="0" applyFont="1" applyFill="1" applyBorder="1" applyAlignment="1">
      <alignment horizontal="center" vertical="center"/>
    </xf>
    <xf numFmtId="3" fontId="93" fillId="0" borderId="0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4" fillId="35" borderId="18" xfId="0" applyFont="1" applyFill="1" applyBorder="1" applyAlignment="1">
      <alignment horizontal="center" vertical="center"/>
    </xf>
    <xf numFmtId="0" fontId="84" fillId="35" borderId="14" xfId="0" applyFont="1" applyFill="1" applyBorder="1" applyAlignment="1">
      <alignment horizontal="center" vertical="center"/>
    </xf>
    <xf numFmtId="0" fontId="88" fillId="44" borderId="17" xfId="0" applyFont="1" applyFill="1" applyBorder="1" applyAlignment="1">
      <alignment horizontal="center" vertical="center"/>
    </xf>
    <xf numFmtId="0" fontId="88" fillId="44" borderId="16" xfId="0" applyFont="1" applyFill="1" applyBorder="1" applyAlignment="1">
      <alignment horizontal="center" vertical="center"/>
    </xf>
    <xf numFmtId="0" fontId="88" fillId="44" borderId="12" xfId="0" applyFont="1" applyFill="1" applyBorder="1" applyAlignment="1">
      <alignment horizontal="center" vertical="center"/>
    </xf>
    <xf numFmtId="0" fontId="84" fillId="35" borderId="20" xfId="0" applyFont="1" applyFill="1" applyBorder="1" applyAlignment="1">
      <alignment horizontal="center" vertical="center"/>
    </xf>
    <xf numFmtId="0" fontId="5" fillId="44" borderId="17" xfId="0" applyFont="1" applyFill="1" applyBorder="1" applyAlignment="1">
      <alignment horizontal="center" vertical="center"/>
    </xf>
    <xf numFmtId="0" fontId="5" fillId="44" borderId="16" xfId="0" applyFont="1" applyFill="1" applyBorder="1" applyAlignment="1">
      <alignment horizontal="center" vertical="center"/>
    </xf>
    <xf numFmtId="0" fontId="5" fillId="44" borderId="12" xfId="0" applyFont="1" applyFill="1" applyBorder="1" applyAlignment="1">
      <alignment horizontal="center" vertical="center"/>
    </xf>
    <xf numFmtId="0" fontId="94" fillId="34" borderId="20" xfId="0" applyFont="1" applyFill="1" applyBorder="1" applyAlignment="1">
      <alignment horizontal="center" vertical="center"/>
    </xf>
    <xf numFmtId="0" fontId="5" fillId="43" borderId="17" xfId="0" applyFont="1" applyFill="1" applyBorder="1" applyAlignment="1">
      <alignment horizontal="center"/>
    </xf>
    <xf numFmtId="0" fontId="17" fillId="43" borderId="16" xfId="0" applyFont="1" applyFill="1" applyBorder="1" applyAlignment="1">
      <alignment horizontal="center"/>
    </xf>
    <xf numFmtId="0" fontId="17" fillId="43" borderId="12" xfId="0" applyFont="1" applyFill="1" applyBorder="1" applyAlignment="1">
      <alignment horizontal="center"/>
    </xf>
    <xf numFmtId="0" fontId="94" fillId="34" borderId="14" xfId="0" applyFont="1" applyFill="1" applyBorder="1" applyAlignment="1">
      <alignment horizontal="center" vertical="center"/>
    </xf>
    <xf numFmtId="0" fontId="95" fillId="34" borderId="20" xfId="0" applyFont="1" applyFill="1" applyBorder="1" applyAlignment="1">
      <alignment horizontal="center" vertical="center"/>
    </xf>
    <xf numFmtId="0" fontId="17" fillId="43" borderId="16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wrapText="1"/>
    </xf>
    <xf numFmtId="0" fontId="84" fillId="34" borderId="18" xfId="0" applyFont="1" applyFill="1" applyBorder="1" applyAlignment="1">
      <alignment horizontal="center" vertical="center" wrapText="1"/>
    </xf>
    <xf numFmtId="0" fontId="84" fillId="34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5" fillId="43" borderId="16" xfId="0" applyFont="1" applyFill="1" applyBorder="1" applyAlignment="1">
      <alignment horizontal="center"/>
    </xf>
    <xf numFmtId="0" fontId="5" fillId="43" borderId="12" xfId="0" applyFont="1" applyFill="1" applyBorder="1" applyAlignment="1">
      <alignment horizontal="center"/>
    </xf>
    <xf numFmtId="0" fontId="97" fillId="45" borderId="17" xfId="0" applyFont="1" applyFill="1" applyBorder="1" applyAlignment="1">
      <alignment horizontal="center" vertical="center"/>
    </xf>
    <xf numFmtId="0" fontId="97" fillId="45" borderId="16" xfId="0" applyFont="1" applyFill="1" applyBorder="1" applyAlignment="1">
      <alignment horizontal="center" vertical="center"/>
    </xf>
    <xf numFmtId="0" fontId="97" fillId="45" borderId="12" xfId="0" applyFont="1" applyFill="1" applyBorder="1" applyAlignment="1">
      <alignment horizontal="center" vertical="center"/>
    </xf>
    <xf numFmtId="0" fontId="83" fillId="34" borderId="18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center"/>
    </xf>
    <xf numFmtId="0" fontId="87" fillId="34" borderId="14" xfId="0" applyFont="1" applyFill="1" applyBorder="1" applyAlignment="1">
      <alignment horizontal="center"/>
    </xf>
    <xf numFmtId="0" fontId="82" fillId="33" borderId="18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0" fontId="82" fillId="33" borderId="14" xfId="0" applyFont="1" applyFill="1" applyBorder="1" applyAlignment="1">
      <alignment horizontal="center" vertical="center"/>
    </xf>
    <xf numFmtId="0" fontId="0" fillId="43" borderId="16" xfId="0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0" fontId="88" fillId="43" borderId="16" xfId="0" applyFont="1" applyFill="1" applyBorder="1" applyAlignment="1">
      <alignment horizontal="center" vertical="center" wrapText="1"/>
    </xf>
    <xf numFmtId="0" fontId="98" fillId="43" borderId="16" xfId="0" applyFont="1" applyFill="1" applyBorder="1" applyAlignment="1">
      <alignment horizontal="center" vertical="center" wrapText="1"/>
    </xf>
    <xf numFmtId="0" fontId="98" fillId="43" borderId="12" xfId="0" applyFont="1" applyFill="1" applyBorder="1" applyAlignment="1">
      <alignment horizontal="center" vertical="center" wrapText="1"/>
    </xf>
    <xf numFmtId="0" fontId="82" fillId="33" borderId="22" xfId="0" applyFont="1" applyFill="1" applyBorder="1" applyAlignment="1">
      <alignment horizontal="center" vertical="center"/>
    </xf>
    <xf numFmtId="0" fontId="82" fillId="33" borderId="15" xfId="0" applyFont="1" applyFill="1" applyBorder="1" applyAlignment="1">
      <alignment horizontal="center" vertical="center"/>
    </xf>
    <xf numFmtId="0" fontId="82" fillId="33" borderId="50" xfId="0" applyFont="1" applyFill="1" applyBorder="1" applyAlignment="1">
      <alignment horizontal="center" vertical="center"/>
    </xf>
    <xf numFmtId="0" fontId="88" fillId="43" borderId="17" xfId="0" applyFont="1" applyFill="1" applyBorder="1" applyAlignment="1">
      <alignment horizontal="center"/>
    </xf>
    <xf numFmtId="0" fontId="61" fillId="43" borderId="16" xfId="0" applyFont="1" applyFill="1" applyBorder="1" applyAlignment="1">
      <alignment horizontal="center"/>
    </xf>
    <xf numFmtId="0" fontId="61" fillId="43" borderId="12" xfId="0" applyFont="1" applyFill="1" applyBorder="1" applyAlignment="1">
      <alignment horizontal="center"/>
    </xf>
    <xf numFmtId="0" fontId="83" fillId="34" borderId="14" xfId="0" applyFont="1" applyFill="1" applyBorder="1" applyAlignment="1">
      <alignment horizontal="center" vertical="center"/>
    </xf>
    <xf numFmtId="0" fontId="97" fillId="45" borderId="17" xfId="0" applyFont="1" applyFill="1" applyBorder="1" applyAlignment="1">
      <alignment horizontal="center"/>
    </xf>
    <xf numFmtId="0" fontId="97" fillId="45" borderId="16" xfId="0" applyFont="1" applyFill="1" applyBorder="1" applyAlignment="1">
      <alignment horizontal="center"/>
    </xf>
    <xf numFmtId="0" fontId="97" fillId="45" borderId="12" xfId="0" applyFont="1" applyFill="1" applyBorder="1" applyAlignment="1">
      <alignment horizontal="center"/>
    </xf>
    <xf numFmtId="0" fontId="5" fillId="43" borderId="17" xfId="0" applyFont="1" applyFill="1" applyBorder="1" applyAlignment="1">
      <alignment horizontal="center" vertical="center" wrapText="1"/>
    </xf>
    <xf numFmtId="0" fontId="17" fillId="43" borderId="16" xfId="0" applyFont="1" applyFill="1" applyBorder="1" applyAlignment="1">
      <alignment horizontal="center" vertical="center" wrapText="1"/>
    </xf>
    <xf numFmtId="0" fontId="17" fillId="43" borderId="12" xfId="0" applyFont="1" applyFill="1" applyBorder="1" applyAlignment="1">
      <alignment horizontal="center" vertical="center" wrapText="1"/>
    </xf>
    <xf numFmtId="0" fontId="82" fillId="33" borderId="38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/>
    </xf>
    <xf numFmtId="0" fontId="82" fillId="33" borderId="51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wrapText="1"/>
    </xf>
    <xf numFmtId="0" fontId="84" fillId="34" borderId="21" xfId="0" applyFont="1" applyFill="1" applyBorder="1" applyAlignment="1">
      <alignment horizontal="center" vertical="center" wrapText="1"/>
    </xf>
    <xf numFmtId="0" fontId="95" fillId="34" borderId="19" xfId="0" applyFont="1" applyFill="1" applyBorder="1" applyAlignment="1">
      <alignment horizontal="center" vertical="center" wrapText="1"/>
    </xf>
    <xf numFmtId="0" fontId="95" fillId="34" borderId="20" xfId="0" applyFont="1" applyFill="1" applyBorder="1" applyAlignment="1">
      <alignment horizontal="center" vertical="center" wrapText="1"/>
    </xf>
    <xf numFmtId="0" fontId="5" fillId="43" borderId="52" xfId="0" applyFont="1" applyFill="1" applyBorder="1" applyAlignment="1">
      <alignment horizontal="center" vertical="center"/>
    </xf>
    <xf numFmtId="0" fontId="17" fillId="43" borderId="53" xfId="0" applyFont="1" applyFill="1" applyBorder="1" applyAlignment="1">
      <alignment horizontal="center" vertical="center"/>
    </xf>
    <xf numFmtId="0" fontId="17" fillId="43" borderId="54" xfId="0" applyFont="1" applyFill="1" applyBorder="1" applyAlignment="1">
      <alignment horizontal="center" vertical="center"/>
    </xf>
    <xf numFmtId="0" fontId="5" fillId="43" borderId="21" xfId="0" applyFont="1" applyFill="1" applyBorder="1" applyAlignment="1">
      <alignment horizontal="center" vertical="center" wrapText="1"/>
    </xf>
    <xf numFmtId="0" fontId="5" fillId="43" borderId="38" xfId="0" applyFont="1" applyFill="1" applyBorder="1" applyAlignment="1">
      <alignment horizontal="center" vertical="center" wrapText="1"/>
    </xf>
    <xf numFmtId="0" fontId="5" fillId="43" borderId="22" xfId="0" applyFont="1" applyFill="1" applyBorder="1" applyAlignment="1">
      <alignment horizontal="center" vertical="center" wrapText="1"/>
    </xf>
    <xf numFmtId="0" fontId="5" fillId="43" borderId="20" xfId="0" applyFont="1" applyFill="1" applyBorder="1" applyAlignment="1">
      <alignment horizontal="center" vertical="center" wrapText="1"/>
    </xf>
    <xf numFmtId="0" fontId="5" fillId="43" borderId="51" xfId="0" applyFont="1" applyFill="1" applyBorder="1" applyAlignment="1">
      <alignment horizontal="center" vertical="center" wrapText="1"/>
    </xf>
    <xf numFmtId="0" fontId="5" fillId="43" borderId="5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9"/>
  <sheetViews>
    <sheetView zoomScalePageLayoutView="0" workbookViewId="0" topLeftCell="A1">
      <selection activeCell="F26" sqref="F26"/>
    </sheetView>
  </sheetViews>
  <sheetFormatPr defaultColWidth="11.421875" defaultRowHeight="15"/>
  <cols>
    <col min="1" max="1" width="2.421875" style="0" customWidth="1"/>
    <col min="2" max="2" width="16.140625" style="0" customWidth="1"/>
    <col min="3" max="3" width="13.28125" style="0" customWidth="1"/>
    <col min="4" max="4" width="13.8515625" style="0" customWidth="1"/>
    <col min="5" max="5" width="12.8515625" style="0" bestFit="1" customWidth="1"/>
    <col min="8" max="8" width="12.7109375" style="0" customWidth="1"/>
    <col min="9" max="9" width="13.8515625" style="0" customWidth="1"/>
    <col min="10" max="10" width="16.57421875" style="0" customWidth="1"/>
    <col min="11" max="11" width="17.57421875" style="0" customWidth="1"/>
    <col min="12" max="12" width="14.00390625" style="0" customWidth="1"/>
    <col min="13" max="13" width="14.421875" style="0" customWidth="1"/>
  </cols>
  <sheetData>
    <row r="3" spans="2:11" ht="15.75">
      <c r="B3" s="319" t="s">
        <v>77</v>
      </c>
      <c r="C3" s="319"/>
      <c r="D3" s="319"/>
      <c r="E3" s="319"/>
      <c r="F3" s="319"/>
      <c r="G3" s="319"/>
      <c r="H3" s="319"/>
      <c r="I3" s="319"/>
      <c r="J3" s="319"/>
      <c r="K3" s="319"/>
    </row>
    <row r="4" spans="2:9" ht="15.75" thickBot="1">
      <c r="B4" s="43"/>
      <c r="C4" s="43"/>
      <c r="D4" s="43"/>
      <c r="E4" s="43"/>
      <c r="F4" s="43"/>
      <c r="G4" s="43"/>
      <c r="H4" s="43"/>
      <c r="I4" s="43"/>
    </row>
    <row r="5" spans="2:13" ht="68.25" customHeight="1" thickBot="1">
      <c r="B5" s="281" t="s">
        <v>78</v>
      </c>
      <c r="C5" s="282" t="s">
        <v>79</v>
      </c>
      <c r="D5" s="283" t="s">
        <v>80</v>
      </c>
      <c r="E5" s="281" t="s">
        <v>81</v>
      </c>
      <c r="F5" s="281" t="s">
        <v>82</v>
      </c>
      <c r="G5" s="281" t="s">
        <v>83</v>
      </c>
      <c r="H5" s="281" t="s">
        <v>84</v>
      </c>
      <c r="I5" s="284" t="s">
        <v>85</v>
      </c>
      <c r="J5" s="285" t="s">
        <v>86</v>
      </c>
      <c r="K5" s="285" t="s">
        <v>87</v>
      </c>
      <c r="L5" s="307">
        <v>2013</v>
      </c>
      <c r="M5" s="308" t="s">
        <v>95</v>
      </c>
    </row>
    <row r="6" spans="2:13" ht="15">
      <c r="B6" s="286" t="s">
        <v>88</v>
      </c>
      <c r="C6" s="287">
        <v>121925</v>
      </c>
      <c r="D6" s="288">
        <v>124472</v>
      </c>
      <c r="E6" s="287">
        <v>126135</v>
      </c>
      <c r="F6" s="289">
        <v>129207</v>
      </c>
      <c r="G6" s="290">
        <v>136506</v>
      </c>
      <c r="H6" s="289">
        <v>140509</v>
      </c>
      <c r="I6" s="289">
        <v>140180</v>
      </c>
      <c r="J6" s="291">
        <v>142189</v>
      </c>
      <c r="K6" s="292">
        <v>142196</v>
      </c>
      <c r="L6" s="304">
        <v>143411</v>
      </c>
      <c r="M6" s="291">
        <v>142127</v>
      </c>
    </row>
    <row r="7" spans="2:13" ht="15">
      <c r="B7" s="293" t="s">
        <v>89</v>
      </c>
      <c r="C7" s="289">
        <v>5467</v>
      </c>
      <c r="D7" s="294">
        <v>5819</v>
      </c>
      <c r="E7" s="289">
        <v>5444</v>
      </c>
      <c r="F7" s="289">
        <v>5033</v>
      </c>
      <c r="G7" s="290">
        <v>5124</v>
      </c>
      <c r="H7" s="289">
        <v>5028</v>
      </c>
      <c r="I7" s="289">
        <v>5018</v>
      </c>
      <c r="J7" s="292">
        <v>4830</v>
      </c>
      <c r="K7" s="292">
        <v>4830</v>
      </c>
      <c r="L7" s="305">
        <v>4822</v>
      </c>
      <c r="M7" s="292">
        <v>4898</v>
      </c>
    </row>
    <row r="8" spans="2:13" ht="15">
      <c r="B8" s="293" t="s">
        <v>90</v>
      </c>
      <c r="C8" s="289">
        <v>20767</v>
      </c>
      <c r="D8" s="294">
        <v>21013</v>
      </c>
      <c r="E8" s="289">
        <v>21415</v>
      </c>
      <c r="F8" s="290">
        <v>21619</v>
      </c>
      <c r="G8" s="290">
        <v>21014</v>
      </c>
      <c r="H8" s="289">
        <v>20759</v>
      </c>
      <c r="I8" s="289">
        <v>20618</v>
      </c>
      <c r="J8" s="292">
        <v>20763</v>
      </c>
      <c r="K8" s="292">
        <v>20763</v>
      </c>
      <c r="L8" s="305">
        <v>21396</v>
      </c>
      <c r="M8" s="292">
        <v>21350</v>
      </c>
    </row>
    <row r="9" spans="2:13" ht="15">
      <c r="B9" s="293" t="s">
        <v>91</v>
      </c>
      <c r="C9" s="289">
        <v>11053</v>
      </c>
      <c r="D9" s="294">
        <v>11028</v>
      </c>
      <c r="E9" s="289">
        <v>10583</v>
      </c>
      <c r="F9" s="290">
        <v>10935</v>
      </c>
      <c r="G9" s="290">
        <v>10740</v>
      </c>
      <c r="H9" s="289">
        <v>10960</v>
      </c>
      <c r="I9" s="289">
        <v>10900</v>
      </c>
      <c r="J9" s="292">
        <v>10981</v>
      </c>
      <c r="K9" s="292">
        <v>10981</v>
      </c>
      <c r="L9" s="305">
        <v>11503</v>
      </c>
      <c r="M9" s="292">
        <v>11655</v>
      </c>
    </row>
    <row r="10" spans="2:13" ht="15">
      <c r="B10" s="293" t="s">
        <v>92</v>
      </c>
      <c r="C10" s="289">
        <v>5586</v>
      </c>
      <c r="D10" s="294">
        <v>5114</v>
      </c>
      <c r="E10" s="289">
        <v>5161</v>
      </c>
      <c r="F10" s="290">
        <v>11789</v>
      </c>
      <c r="G10" s="290">
        <v>9943</v>
      </c>
      <c r="H10" s="289">
        <v>11889</v>
      </c>
      <c r="I10" s="289">
        <v>11869</v>
      </c>
      <c r="J10" s="292">
        <v>11951</v>
      </c>
      <c r="K10" s="292">
        <v>11951</v>
      </c>
      <c r="L10" s="305">
        <v>12595</v>
      </c>
      <c r="M10" s="292">
        <v>12852</v>
      </c>
    </row>
    <row r="11" spans="2:13" ht="15">
      <c r="B11" s="293" t="s">
        <v>93</v>
      </c>
      <c r="C11" s="289">
        <v>9795</v>
      </c>
      <c r="D11" s="294">
        <v>8559</v>
      </c>
      <c r="E11" s="289">
        <v>9940</v>
      </c>
      <c r="F11" s="290">
        <v>9918</v>
      </c>
      <c r="G11" s="290">
        <v>9843</v>
      </c>
      <c r="H11" s="289">
        <v>8552</v>
      </c>
      <c r="I11" s="289">
        <v>8537</v>
      </c>
      <c r="J11" s="292">
        <v>8097</v>
      </c>
      <c r="K11" s="292">
        <v>8113</v>
      </c>
      <c r="L11" s="305">
        <v>7949</v>
      </c>
      <c r="M11" s="292">
        <v>8476</v>
      </c>
    </row>
    <row r="12" spans="2:13" ht="15.75" thickBot="1">
      <c r="B12" s="295" t="s">
        <v>94</v>
      </c>
      <c r="C12" s="296">
        <v>8135</v>
      </c>
      <c r="D12" s="297">
        <v>8549</v>
      </c>
      <c r="E12" s="298">
        <v>8980</v>
      </c>
      <c r="F12" s="290">
        <v>8805</v>
      </c>
      <c r="G12" s="290">
        <v>9196</v>
      </c>
      <c r="H12" s="289">
        <v>8475</v>
      </c>
      <c r="I12" s="289">
        <v>8439</v>
      </c>
      <c r="J12" s="296">
        <v>10068</v>
      </c>
      <c r="K12" s="292">
        <v>10078</v>
      </c>
      <c r="L12" s="305">
        <v>10304</v>
      </c>
      <c r="M12" s="296">
        <v>9562</v>
      </c>
    </row>
    <row r="13" spans="2:13" ht="15.75" thickBot="1">
      <c r="B13" s="299" t="s">
        <v>17</v>
      </c>
      <c r="C13" s="300">
        <v>182728</v>
      </c>
      <c r="D13" s="301">
        <v>184554</v>
      </c>
      <c r="E13" s="301">
        <v>187658</v>
      </c>
      <c r="F13" s="302">
        <f aca="true" t="shared" si="0" ref="F13:K13">SUM(F6:F12)</f>
        <v>197306</v>
      </c>
      <c r="G13" s="302">
        <f t="shared" si="0"/>
        <v>202366</v>
      </c>
      <c r="H13" s="301">
        <f t="shared" si="0"/>
        <v>206172</v>
      </c>
      <c r="I13" s="301">
        <f t="shared" si="0"/>
        <v>205561</v>
      </c>
      <c r="J13" s="301">
        <f t="shared" si="0"/>
        <v>208879</v>
      </c>
      <c r="K13" s="301">
        <f t="shared" si="0"/>
        <v>208912</v>
      </c>
      <c r="L13" s="306">
        <f>SUM(L6:L12)</f>
        <v>211980</v>
      </c>
      <c r="M13" s="309">
        <f>SUM(M6:M12)</f>
        <v>210920</v>
      </c>
    </row>
    <row r="14" spans="2:9" ht="15">
      <c r="B14" s="11"/>
      <c r="C14" s="11"/>
      <c r="D14" s="43"/>
      <c r="E14" s="43"/>
      <c r="F14" s="43"/>
      <c r="G14" s="43"/>
      <c r="H14" s="43"/>
      <c r="I14" s="43"/>
    </row>
    <row r="15" spans="2:8" ht="15">
      <c r="B15" s="43"/>
      <c r="C15" s="43"/>
      <c r="D15" s="43"/>
      <c r="E15" s="43"/>
      <c r="F15" s="43"/>
      <c r="G15" s="43"/>
      <c r="H15" s="43"/>
    </row>
    <row r="18" ht="15">
      <c r="F18" s="115"/>
    </row>
    <row r="19" ht="15">
      <c r="F19" s="115"/>
    </row>
    <row r="20" ht="15">
      <c r="F20" s="115"/>
    </row>
    <row r="21" spans="6:11" ht="15">
      <c r="F21" s="115"/>
      <c r="I21" s="2"/>
      <c r="J21" s="2"/>
      <c r="K21" s="303"/>
    </row>
    <row r="22" spans="6:11" ht="15">
      <c r="F22" s="115"/>
      <c r="H22" s="24"/>
      <c r="I22" s="60"/>
      <c r="J22" s="115"/>
      <c r="K22" s="115"/>
    </row>
    <row r="23" spans="6:11" ht="15">
      <c r="F23" s="115"/>
      <c r="H23" s="24"/>
      <c r="I23" s="60"/>
      <c r="J23" s="115"/>
      <c r="K23" s="115"/>
    </row>
    <row r="24" spans="6:11" ht="15">
      <c r="F24" s="115"/>
      <c r="H24" s="24"/>
      <c r="I24" s="60"/>
      <c r="J24" s="115"/>
      <c r="K24" s="115"/>
    </row>
    <row r="25" spans="6:11" ht="15">
      <c r="F25" s="92"/>
      <c r="H25" s="24"/>
      <c r="I25" s="60"/>
      <c r="J25" s="115"/>
      <c r="K25" s="115"/>
    </row>
    <row r="26" spans="8:11" ht="15">
      <c r="H26" s="24"/>
      <c r="I26" s="60"/>
      <c r="J26" s="115"/>
      <c r="K26" s="115"/>
    </row>
    <row r="27" spans="8:11" ht="15">
      <c r="H27" s="24"/>
      <c r="I27" s="60"/>
      <c r="J27" s="115"/>
      <c r="K27" s="115"/>
    </row>
    <row r="28" spans="8:11" ht="15">
      <c r="H28" s="24"/>
      <c r="I28" s="60"/>
      <c r="J28" s="115"/>
      <c r="K28" s="115"/>
    </row>
    <row r="29" spans="9:11" ht="15">
      <c r="I29" s="95"/>
      <c r="J29" s="92"/>
      <c r="K29" s="92"/>
    </row>
  </sheetData>
  <sheetProtection/>
  <mergeCells count="1">
    <mergeCell ref="B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7"/>
  <sheetViews>
    <sheetView tabSelected="1" zoomScale="85" zoomScaleNormal="85" zoomScalePageLayoutView="0" workbookViewId="0" topLeftCell="A1">
      <selection activeCell="N16" sqref="N16"/>
    </sheetView>
  </sheetViews>
  <sheetFormatPr defaultColWidth="11.421875" defaultRowHeight="15"/>
  <cols>
    <col min="1" max="1" width="5.421875" style="2" customWidth="1"/>
    <col min="2" max="2" width="3.28125" style="2" customWidth="1"/>
    <col min="3" max="3" width="18.140625" style="2" customWidth="1"/>
    <col min="4" max="4" width="13.57421875" style="2" customWidth="1"/>
    <col min="5" max="6" width="13.00390625" style="2" customWidth="1"/>
    <col min="7" max="7" width="11.140625" style="178" customWidth="1"/>
    <col min="8" max="8" width="17.00390625" style="2" bestFit="1" customWidth="1"/>
    <col min="9" max="9" width="12.7109375" style="2" customWidth="1"/>
    <col min="10" max="10" width="13.140625" style="2" customWidth="1"/>
    <col min="11" max="11" width="14.00390625" style="2" customWidth="1"/>
    <col min="12" max="16384" width="11.421875" style="2" customWidth="1"/>
  </cols>
  <sheetData>
    <row r="1" ht="15">
      <c r="A1" s="1" t="s">
        <v>0</v>
      </c>
    </row>
    <row r="2" ht="15">
      <c r="A2" s="1" t="s">
        <v>1</v>
      </c>
    </row>
    <row r="3" ht="13.5" thickBot="1"/>
    <row r="4" spans="3:12" ht="16.5" thickBot="1">
      <c r="C4" s="327" t="s">
        <v>56</v>
      </c>
      <c r="D4" s="328"/>
      <c r="E4" s="328"/>
      <c r="F4" s="328"/>
      <c r="G4" s="328"/>
      <c r="H4" s="328"/>
      <c r="I4" s="328"/>
      <c r="J4" s="328"/>
      <c r="K4" s="329"/>
      <c r="L4" s="3"/>
    </row>
    <row r="6" spans="3:4" ht="15.75">
      <c r="C6" s="2" t="s">
        <v>2</v>
      </c>
      <c r="D6" s="4" t="s">
        <v>3</v>
      </c>
    </row>
    <row r="7" ht="13.5" customHeight="1" thickBot="1"/>
    <row r="8" spans="3:11" ht="18" customHeight="1" thickBot="1">
      <c r="C8" s="330" t="s">
        <v>4</v>
      </c>
      <c r="D8" s="332" t="s">
        <v>61</v>
      </c>
      <c r="E8" s="333"/>
      <c r="F8" s="334"/>
      <c r="H8" s="330" t="s">
        <v>4</v>
      </c>
      <c r="I8" s="336" t="s">
        <v>61</v>
      </c>
      <c r="J8" s="337"/>
      <c r="K8" s="338"/>
    </row>
    <row r="9" spans="3:11" ht="19.5" customHeight="1" thickBot="1">
      <c r="C9" s="331"/>
      <c r="D9" s="188" t="s">
        <v>5</v>
      </c>
      <c r="E9" s="189" t="s">
        <v>6</v>
      </c>
      <c r="F9" s="190" t="s">
        <v>7</v>
      </c>
      <c r="G9" s="179"/>
      <c r="H9" s="335"/>
      <c r="I9" s="188" t="s">
        <v>5</v>
      </c>
      <c r="J9" s="189" t="s">
        <v>6</v>
      </c>
      <c r="K9" s="190" t="s">
        <v>7</v>
      </c>
    </row>
    <row r="10" spans="3:11" ht="15">
      <c r="C10" s="207" t="s">
        <v>8</v>
      </c>
      <c r="D10" s="5">
        <f aca="true" t="shared" si="0" ref="D10:E26">SUM(D34,D58,D82,D106,D130,D154,D178,D202)</f>
        <v>4979</v>
      </c>
      <c r="E10" s="31">
        <f t="shared" si="0"/>
        <v>5026</v>
      </c>
      <c r="F10" s="29">
        <f aca="true" t="shared" si="1" ref="F10:F26">SUM(D10:E10)</f>
        <v>10005</v>
      </c>
      <c r="G10" s="179"/>
      <c r="H10" s="210" t="s">
        <v>9</v>
      </c>
      <c r="I10" s="6">
        <f>SUM(D10:D11)</f>
        <v>10169</v>
      </c>
      <c r="J10" s="29">
        <f>SUM(E10:E11)</f>
        <v>9926</v>
      </c>
      <c r="K10" s="29">
        <f>SUM(I10:J10)</f>
        <v>20095</v>
      </c>
    </row>
    <row r="11" spans="3:12" ht="15">
      <c r="C11" s="208" t="s">
        <v>10</v>
      </c>
      <c r="D11" s="5">
        <f t="shared" si="0"/>
        <v>5190</v>
      </c>
      <c r="E11" s="31">
        <f t="shared" si="0"/>
        <v>4900</v>
      </c>
      <c r="F11" s="5">
        <f t="shared" si="1"/>
        <v>10090</v>
      </c>
      <c r="G11" s="179"/>
      <c r="H11" s="211" t="s">
        <v>11</v>
      </c>
      <c r="I11" s="6">
        <f>SUM(D12:D13)</f>
        <v>10834</v>
      </c>
      <c r="J11" s="5">
        <f>SUM(E12:E13)</f>
        <v>10851</v>
      </c>
      <c r="K11" s="5">
        <f>SUM(I11:J11)</f>
        <v>21685</v>
      </c>
      <c r="L11" s="150"/>
    </row>
    <row r="12" spans="3:11" ht="15">
      <c r="C12" s="207" t="s">
        <v>12</v>
      </c>
      <c r="D12" s="5">
        <f t="shared" si="0"/>
        <v>5161</v>
      </c>
      <c r="E12" s="31">
        <f t="shared" si="0"/>
        <v>5146</v>
      </c>
      <c r="F12" s="5">
        <f t="shared" si="1"/>
        <v>10307</v>
      </c>
      <c r="G12" s="179"/>
      <c r="H12" s="211" t="s">
        <v>13</v>
      </c>
      <c r="I12" s="6">
        <f>SUM(D14:D22)</f>
        <v>38000</v>
      </c>
      <c r="J12" s="5">
        <f>SUM(E14:E22)</f>
        <v>44775</v>
      </c>
      <c r="K12" s="5">
        <f>SUM(I12:J12)</f>
        <v>82775</v>
      </c>
    </row>
    <row r="13" spans="3:11" ht="15">
      <c r="C13" s="207" t="s">
        <v>14</v>
      </c>
      <c r="D13" s="5">
        <f t="shared" si="0"/>
        <v>5673</v>
      </c>
      <c r="E13" s="31">
        <f t="shared" si="0"/>
        <v>5705</v>
      </c>
      <c r="F13" s="5">
        <f t="shared" si="1"/>
        <v>11378</v>
      </c>
      <c r="G13" s="179"/>
      <c r="H13" s="211" t="s">
        <v>15</v>
      </c>
      <c r="I13" s="6">
        <f>SUM(D23:D26)</f>
        <v>6822</v>
      </c>
      <c r="J13" s="5">
        <f>SUM(E23:E26)</f>
        <v>9910</v>
      </c>
      <c r="K13" s="5">
        <f>SUM(I13:J13)</f>
        <v>16732</v>
      </c>
    </row>
    <row r="14" spans="3:11" ht="15.75" thickBot="1">
      <c r="C14" s="207" t="s">
        <v>16</v>
      </c>
      <c r="D14" s="5">
        <f t="shared" si="0"/>
        <v>5747</v>
      </c>
      <c r="E14" s="31">
        <f t="shared" si="0"/>
        <v>6470</v>
      </c>
      <c r="F14" s="5">
        <f t="shared" si="1"/>
        <v>12217</v>
      </c>
      <c r="G14" s="179"/>
      <c r="H14" s="212" t="s">
        <v>58</v>
      </c>
      <c r="I14" s="6">
        <f>+D27</f>
        <v>386.40000000000003</v>
      </c>
      <c r="J14" s="5">
        <f>+E27</f>
        <v>453.59999999999997</v>
      </c>
      <c r="K14" s="177">
        <v>840</v>
      </c>
    </row>
    <row r="15" spans="3:12" ht="15.75" thickBot="1">
      <c r="C15" s="207" t="s">
        <v>18</v>
      </c>
      <c r="D15" s="5">
        <f t="shared" si="0"/>
        <v>4693</v>
      </c>
      <c r="E15" s="31">
        <f t="shared" si="0"/>
        <v>5416</v>
      </c>
      <c r="F15" s="5">
        <f t="shared" si="1"/>
        <v>10109</v>
      </c>
      <c r="G15" s="179"/>
      <c r="H15" s="213" t="s">
        <v>17</v>
      </c>
      <c r="I15" s="19">
        <f>SUM(I10:I14)</f>
        <v>66211.4</v>
      </c>
      <c r="J15" s="7">
        <f>SUM(J10:J14)</f>
        <v>75915.6</v>
      </c>
      <c r="K15" s="7">
        <f>SUM(I15:J15)</f>
        <v>142127</v>
      </c>
      <c r="L15" s="150"/>
    </row>
    <row r="16" spans="3:12" ht="15">
      <c r="C16" s="207" t="s">
        <v>19</v>
      </c>
      <c r="D16" s="5">
        <f t="shared" si="0"/>
        <v>4314</v>
      </c>
      <c r="E16" s="31">
        <f t="shared" si="0"/>
        <v>5254</v>
      </c>
      <c r="F16" s="5">
        <f t="shared" si="1"/>
        <v>9568</v>
      </c>
      <c r="G16" s="179"/>
      <c r="H16" s="9"/>
      <c r="I16" s="10"/>
      <c r="J16" s="10"/>
      <c r="K16" s="9"/>
      <c r="L16" s="11"/>
    </row>
    <row r="17" spans="3:12" ht="15">
      <c r="C17" s="207" t="s">
        <v>20</v>
      </c>
      <c r="D17" s="5">
        <f t="shared" si="0"/>
        <v>4166</v>
      </c>
      <c r="E17" s="31">
        <f t="shared" si="0"/>
        <v>5283</v>
      </c>
      <c r="F17" s="5">
        <f t="shared" si="1"/>
        <v>9449</v>
      </c>
      <c r="G17" s="179"/>
      <c r="H17" s="12" t="s">
        <v>21</v>
      </c>
      <c r="I17" s="13">
        <f>SUM(D14:D18)</f>
        <v>23191</v>
      </c>
      <c r="K17" s="9"/>
      <c r="L17" s="11"/>
    </row>
    <row r="18" spans="3:12" ht="15">
      <c r="C18" s="207" t="s">
        <v>22</v>
      </c>
      <c r="D18" s="5">
        <f t="shared" si="0"/>
        <v>4271</v>
      </c>
      <c r="E18" s="31">
        <f t="shared" si="0"/>
        <v>5278</v>
      </c>
      <c r="F18" s="5">
        <f t="shared" si="1"/>
        <v>9549</v>
      </c>
      <c r="G18" s="179"/>
      <c r="H18" s="12" t="s">
        <v>23</v>
      </c>
      <c r="I18" s="13">
        <f>SUM(E19:E22)</f>
        <v>17074</v>
      </c>
      <c r="J18" s="9"/>
      <c r="K18" s="9"/>
      <c r="L18" s="11"/>
    </row>
    <row r="19" spans="3:12" ht="15">
      <c r="C19" s="207" t="s">
        <v>24</v>
      </c>
      <c r="D19" s="5">
        <f t="shared" si="0"/>
        <v>4616</v>
      </c>
      <c r="E19" s="31">
        <f t="shared" si="0"/>
        <v>5199</v>
      </c>
      <c r="F19" s="5">
        <f t="shared" si="1"/>
        <v>9815</v>
      </c>
      <c r="G19" s="179"/>
      <c r="H19" s="9"/>
      <c r="I19" s="10"/>
      <c r="J19" s="10"/>
      <c r="K19" s="9"/>
      <c r="L19" s="11"/>
    </row>
    <row r="20" spans="3:13" ht="15">
      <c r="C20" s="207" t="s">
        <v>25</v>
      </c>
      <c r="D20" s="5">
        <f t="shared" si="0"/>
        <v>4251</v>
      </c>
      <c r="E20" s="31">
        <f t="shared" si="0"/>
        <v>4762</v>
      </c>
      <c r="F20" s="5">
        <f t="shared" si="1"/>
        <v>9013</v>
      </c>
      <c r="G20" s="179"/>
      <c r="H20" s="9"/>
      <c r="I20" s="10"/>
      <c r="J20" s="10"/>
      <c r="K20" s="9"/>
      <c r="L20" s="11"/>
      <c r="M20" s="14"/>
    </row>
    <row r="21" spans="3:12" ht="15">
      <c r="C21" s="207" t="s">
        <v>26</v>
      </c>
      <c r="D21" s="5">
        <f t="shared" si="0"/>
        <v>3321</v>
      </c>
      <c r="E21" s="31">
        <f t="shared" si="0"/>
        <v>3914</v>
      </c>
      <c r="F21" s="5">
        <f t="shared" si="1"/>
        <v>7235</v>
      </c>
      <c r="G21" s="179"/>
      <c r="H21" s="9"/>
      <c r="I21" s="10"/>
      <c r="J21" s="10"/>
      <c r="K21" s="9"/>
      <c r="L21" s="11"/>
    </row>
    <row r="22" spans="3:12" ht="15" customHeight="1">
      <c r="C22" s="207" t="s">
        <v>27</v>
      </c>
      <c r="D22" s="5">
        <f t="shared" si="0"/>
        <v>2621</v>
      </c>
      <c r="E22" s="31">
        <f t="shared" si="0"/>
        <v>3199</v>
      </c>
      <c r="F22" s="5">
        <f t="shared" si="1"/>
        <v>5820</v>
      </c>
      <c r="G22" s="179"/>
      <c r="H22" s="326" t="s">
        <v>62</v>
      </c>
      <c r="I22" s="326"/>
      <c r="J22" s="326"/>
      <c r="K22" s="326"/>
      <c r="L22" s="11"/>
    </row>
    <row r="23" spans="3:11" ht="15">
      <c r="C23" s="207" t="s">
        <v>28</v>
      </c>
      <c r="D23" s="5">
        <f t="shared" si="0"/>
        <v>2217</v>
      </c>
      <c r="E23" s="31">
        <f t="shared" si="0"/>
        <v>2912</v>
      </c>
      <c r="F23" s="5">
        <f t="shared" si="1"/>
        <v>5129</v>
      </c>
      <c r="G23" s="179"/>
      <c r="H23" s="326"/>
      <c r="I23" s="326"/>
      <c r="J23" s="326"/>
      <c r="K23" s="326"/>
    </row>
    <row r="24" spans="3:11" ht="15">
      <c r="C24" s="207" t="s">
        <v>29</v>
      </c>
      <c r="D24" s="5">
        <f t="shared" si="0"/>
        <v>1836</v>
      </c>
      <c r="E24" s="31">
        <f t="shared" si="0"/>
        <v>2435</v>
      </c>
      <c r="F24" s="5">
        <f t="shared" si="1"/>
        <v>4271</v>
      </c>
      <c r="G24" s="179"/>
      <c r="H24" s="326"/>
      <c r="I24" s="326"/>
      <c r="J24" s="326"/>
      <c r="K24" s="326"/>
    </row>
    <row r="25" spans="3:11" ht="15">
      <c r="C25" s="207" t="s">
        <v>30</v>
      </c>
      <c r="D25" s="5">
        <f t="shared" si="0"/>
        <v>1316</v>
      </c>
      <c r="E25" s="31">
        <f t="shared" si="0"/>
        <v>1908</v>
      </c>
      <c r="F25" s="5">
        <f t="shared" si="1"/>
        <v>3224</v>
      </c>
      <c r="G25" s="179"/>
      <c r="H25" s="326"/>
      <c r="I25" s="326"/>
      <c r="J25" s="326"/>
      <c r="K25" s="326"/>
    </row>
    <row r="26" spans="3:11" ht="15">
      <c r="C26" s="207" t="s">
        <v>31</v>
      </c>
      <c r="D26" s="5">
        <f t="shared" si="0"/>
        <v>1453</v>
      </c>
      <c r="E26" s="31">
        <f t="shared" si="0"/>
        <v>2655</v>
      </c>
      <c r="F26" s="5">
        <f t="shared" si="1"/>
        <v>4108</v>
      </c>
      <c r="G26" s="179"/>
      <c r="H26" s="326"/>
      <c r="I26" s="326"/>
      <c r="J26" s="326"/>
      <c r="K26" s="326"/>
    </row>
    <row r="27" spans="3:11" ht="15.75" thickBot="1">
      <c r="C27" s="207" t="s">
        <v>58</v>
      </c>
      <c r="D27" s="170">
        <f>+F27*0.46</f>
        <v>386.40000000000003</v>
      </c>
      <c r="E27" s="171">
        <f>+F27-D27</f>
        <v>453.59999999999997</v>
      </c>
      <c r="F27" s="5">
        <v>840</v>
      </c>
      <c r="G27" s="179"/>
      <c r="H27" s="187"/>
      <c r="I27" s="187"/>
      <c r="J27" s="187"/>
      <c r="K27" s="187"/>
    </row>
    <row r="28" spans="3:11" ht="15.75" thickBot="1">
      <c r="C28" s="209" t="s">
        <v>17</v>
      </c>
      <c r="D28" s="7">
        <f>SUM(D10:D27)</f>
        <v>66211.4</v>
      </c>
      <c r="E28" s="23">
        <f>SUM(E10:E27)</f>
        <v>75915.6</v>
      </c>
      <c r="F28" s="7">
        <f>SUM(F10:F27)</f>
        <v>142127</v>
      </c>
      <c r="G28" s="179"/>
      <c r="H28" s="187"/>
      <c r="I28" s="187"/>
      <c r="J28" s="187"/>
      <c r="K28" s="187"/>
    </row>
    <row r="29" spans="6:8" ht="12.75" customHeight="1">
      <c r="F29" s="169"/>
      <c r="G29" s="179"/>
      <c r="H29" s="11"/>
    </row>
    <row r="30" spans="3:8" ht="14.25">
      <c r="C30" s="17"/>
      <c r="D30" s="6"/>
      <c r="E30" s="6"/>
      <c r="F30" s="6"/>
      <c r="G30" s="179"/>
      <c r="H30" s="17"/>
    </row>
    <row r="31" spans="7:8" ht="15" thickBot="1">
      <c r="G31" s="179"/>
      <c r="H31" s="17"/>
    </row>
    <row r="32" spans="3:11" ht="18" customHeight="1" thickBot="1">
      <c r="C32" s="320" t="s">
        <v>4</v>
      </c>
      <c r="D32" s="322" t="s">
        <v>32</v>
      </c>
      <c r="E32" s="323"/>
      <c r="F32" s="324"/>
      <c r="G32" s="179"/>
      <c r="H32" s="320" t="s">
        <v>4</v>
      </c>
      <c r="I32" s="322" t="s">
        <v>32</v>
      </c>
      <c r="J32" s="323"/>
      <c r="K32" s="324"/>
    </row>
    <row r="33" spans="3:11" ht="20.25" customHeight="1" thickBot="1">
      <c r="C33" s="321"/>
      <c r="D33" s="188" t="s">
        <v>5</v>
      </c>
      <c r="E33" s="189" t="s">
        <v>6</v>
      </c>
      <c r="F33" s="190" t="s">
        <v>7</v>
      </c>
      <c r="G33" s="179"/>
      <c r="H33" s="321"/>
      <c r="I33" s="188" t="s">
        <v>5</v>
      </c>
      <c r="J33" s="189" t="s">
        <v>6</v>
      </c>
      <c r="K33" s="190" t="s">
        <v>7</v>
      </c>
    </row>
    <row r="34" spans="3:12" ht="15">
      <c r="C34" s="191" t="s">
        <v>8</v>
      </c>
      <c r="D34" s="5">
        <v>947</v>
      </c>
      <c r="E34" s="31">
        <v>971</v>
      </c>
      <c r="F34" s="29">
        <f aca="true" t="shared" si="2" ref="F34:F50">SUM(D34:E34)</f>
        <v>1918</v>
      </c>
      <c r="G34" s="179"/>
      <c r="H34" s="191" t="s">
        <v>9</v>
      </c>
      <c r="I34" s="5">
        <f>SUM(D34:D35)</f>
        <v>1971</v>
      </c>
      <c r="J34" s="6">
        <f>SUM(E34:E35)</f>
        <v>1948</v>
      </c>
      <c r="K34" s="5">
        <f aca="true" t="shared" si="3" ref="K34:K39">SUM(I34:J34)</f>
        <v>3919</v>
      </c>
      <c r="L34" s="150"/>
    </row>
    <row r="35" spans="3:11" ht="15">
      <c r="C35" s="192" t="s">
        <v>10</v>
      </c>
      <c r="D35" s="5">
        <v>1024</v>
      </c>
      <c r="E35" s="31">
        <v>977</v>
      </c>
      <c r="F35" s="5">
        <f t="shared" si="2"/>
        <v>2001</v>
      </c>
      <c r="G35" s="179"/>
      <c r="H35" s="198" t="s">
        <v>11</v>
      </c>
      <c r="I35" s="5">
        <f>SUM(D36:D37)</f>
        <v>2263</v>
      </c>
      <c r="J35" s="6">
        <f>SUM(E36:E37)</f>
        <v>2231</v>
      </c>
      <c r="K35" s="5">
        <f t="shared" si="3"/>
        <v>4494</v>
      </c>
    </row>
    <row r="36" spans="3:11" ht="15">
      <c r="C36" s="191" t="s">
        <v>12</v>
      </c>
      <c r="D36" s="5">
        <v>1051</v>
      </c>
      <c r="E36" s="31">
        <v>1032</v>
      </c>
      <c r="F36" s="5">
        <f t="shared" si="2"/>
        <v>2083</v>
      </c>
      <c r="G36" s="179"/>
      <c r="H36" s="198" t="s">
        <v>13</v>
      </c>
      <c r="I36" s="5">
        <f>SUM(D38:D46)</f>
        <v>8297</v>
      </c>
      <c r="J36" s="6">
        <f>SUM(E38:E46)</f>
        <v>8782</v>
      </c>
      <c r="K36" s="5">
        <f t="shared" si="3"/>
        <v>17079</v>
      </c>
    </row>
    <row r="37" spans="3:11" ht="15">
      <c r="C37" s="191" t="s">
        <v>14</v>
      </c>
      <c r="D37" s="5">
        <v>1212</v>
      </c>
      <c r="E37" s="31">
        <v>1199</v>
      </c>
      <c r="F37" s="5">
        <f t="shared" si="2"/>
        <v>2411</v>
      </c>
      <c r="G37" s="179"/>
      <c r="H37" s="198" t="s">
        <v>15</v>
      </c>
      <c r="I37" s="5">
        <f>SUM(D47:D50)</f>
        <v>1355</v>
      </c>
      <c r="J37" s="6">
        <f>SUM(E47:E50)</f>
        <v>1844</v>
      </c>
      <c r="K37" s="5">
        <f t="shared" si="3"/>
        <v>3199</v>
      </c>
    </row>
    <row r="38" spans="3:11" ht="15.75" thickBot="1">
      <c r="C38" s="191" t="s">
        <v>16</v>
      </c>
      <c r="D38" s="5">
        <v>1237</v>
      </c>
      <c r="E38" s="31">
        <v>1301</v>
      </c>
      <c r="F38" s="5">
        <f t="shared" si="2"/>
        <v>2538</v>
      </c>
      <c r="G38" s="179"/>
      <c r="H38" s="196" t="s">
        <v>58</v>
      </c>
      <c r="I38" s="6">
        <f>+D51</f>
        <v>46.08</v>
      </c>
      <c r="J38" s="5">
        <f>+E51</f>
        <v>49.92</v>
      </c>
      <c r="K38" s="5">
        <f t="shared" si="3"/>
        <v>96</v>
      </c>
    </row>
    <row r="39" spans="3:12" ht="15.75" thickBot="1">
      <c r="C39" s="191" t="s">
        <v>18</v>
      </c>
      <c r="D39" s="5">
        <v>1034</v>
      </c>
      <c r="E39" s="31">
        <v>1034</v>
      </c>
      <c r="F39" s="5">
        <f t="shared" si="2"/>
        <v>2068</v>
      </c>
      <c r="G39" s="179"/>
      <c r="H39" s="197" t="s">
        <v>17</v>
      </c>
      <c r="I39" s="19">
        <f>SUM(I34:I38)</f>
        <v>13932.08</v>
      </c>
      <c r="J39" s="7">
        <f>SUM(J34:J38)</f>
        <v>14854.92</v>
      </c>
      <c r="K39" s="7">
        <f t="shared" si="3"/>
        <v>28787</v>
      </c>
      <c r="L39" s="150"/>
    </row>
    <row r="40" spans="3:8" ht="15">
      <c r="C40" s="191" t="s">
        <v>19</v>
      </c>
      <c r="D40" s="5">
        <v>920</v>
      </c>
      <c r="E40" s="31">
        <v>968</v>
      </c>
      <c r="F40" s="5">
        <f t="shared" si="2"/>
        <v>1888</v>
      </c>
      <c r="G40" s="179"/>
      <c r="H40" s="17"/>
    </row>
    <row r="41" spans="3:9" ht="15">
      <c r="C41" s="191" t="s">
        <v>20</v>
      </c>
      <c r="D41" s="5">
        <v>926</v>
      </c>
      <c r="E41" s="31">
        <v>1011</v>
      </c>
      <c r="F41" s="5">
        <f t="shared" si="2"/>
        <v>1937</v>
      </c>
      <c r="G41" s="179"/>
      <c r="H41" s="12" t="s">
        <v>21</v>
      </c>
      <c r="I41" s="13">
        <f>SUM(D38:D42)</f>
        <v>5044</v>
      </c>
    </row>
    <row r="42" spans="3:9" ht="15">
      <c r="C42" s="191" t="s">
        <v>22</v>
      </c>
      <c r="D42" s="5">
        <v>927</v>
      </c>
      <c r="E42" s="31">
        <v>1050</v>
      </c>
      <c r="F42" s="5">
        <f>SUM(D42:E42)</f>
        <v>1977</v>
      </c>
      <c r="G42" s="179"/>
      <c r="H42" s="12" t="s">
        <v>23</v>
      </c>
      <c r="I42" s="13">
        <f>SUM(E43:E46)</f>
        <v>3418</v>
      </c>
    </row>
    <row r="43" spans="3:8" ht="15">
      <c r="C43" s="191" t="s">
        <v>24</v>
      </c>
      <c r="D43" s="5">
        <v>1041</v>
      </c>
      <c r="E43" s="31">
        <v>1114</v>
      </c>
      <c r="F43" s="5">
        <f t="shared" si="2"/>
        <v>2155</v>
      </c>
      <c r="G43" s="179"/>
      <c r="H43" s="20"/>
    </row>
    <row r="44" spans="3:8" ht="15">
      <c r="C44" s="191" t="s">
        <v>25</v>
      </c>
      <c r="D44" s="5">
        <v>1004</v>
      </c>
      <c r="E44" s="31">
        <v>980</v>
      </c>
      <c r="F44" s="5">
        <f t="shared" si="2"/>
        <v>1984</v>
      </c>
      <c r="G44" s="179"/>
      <c r="H44" s="17"/>
    </row>
    <row r="45" spans="3:8" ht="15">
      <c r="C45" s="191" t="s">
        <v>26</v>
      </c>
      <c r="D45" s="5">
        <v>735</v>
      </c>
      <c r="E45" s="31">
        <v>747</v>
      </c>
      <c r="F45" s="5">
        <f t="shared" si="2"/>
        <v>1482</v>
      </c>
      <c r="G45" s="179"/>
      <c r="H45" s="17"/>
    </row>
    <row r="46" spans="3:8" ht="15">
      <c r="C46" s="191" t="s">
        <v>27</v>
      </c>
      <c r="D46" s="5">
        <v>473</v>
      </c>
      <c r="E46" s="31">
        <v>577</v>
      </c>
      <c r="F46" s="5">
        <f t="shared" si="2"/>
        <v>1050</v>
      </c>
      <c r="G46" s="179"/>
      <c r="H46" s="21"/>
    </row>
    <row r="47" spans="3:8" ht="15">
      <c r="C47" s="191" t="s">
        <v>28</v>
      </c>
      <c r="D47" s="5">
        <v>384</v>
      </c>
      <c r="E47" s="31">
        <v>509</v>
      </c>
      <c r="F47" s="5">
        <f t="shared" si="2"/>
        <v>893</v>
      </c>
      <c r="G47" s="179"/>
      <c r="H47" s="21"/>
    </row>
    <row r="48" spans="3:8" ht="15">
      <c r="C48" s="191" t="s">
        <v>29</v>
      </c>
      <c r="D48" s="5">
        <v>360</v>
      </c>
      <c r="E48" s="31">
        <v>471</v>
      </c>
      <c r="F48" s="5">
        <f t="shared" si="2"/>
        <v>831</v>
      </c>
      <c r="G48" s="179"/>
      <c r="H48" s="21"/>
    </row>
    <row r="49" spans="3:8" ht="15">
      <c r="C49" s="191" t="s">
        <v>30</v>
      </c>
      <c r="D49" s="5">
        <v>297</v>
      </c>
      <c r="E49" s="31">
        <v>393</v>
      </c>
      <c r="F49" s="5">
        <f t="shared" si="2"/>
        <v>690</v>
      </c>
      <c r="G49" s="179"/>
      <c r="H49" s="22"/>
    </row>
    <row r="50" spans="3:8" ht="15">
      <c r="C50" s="191" t="s">
        <v>31</v>
      </c>
      <c r="D50" s="5">
        <v>314</v>
      </c>
      <c r="E50" s="31">
        <v>471</v>
      </c>
      <c r="F50" s="5">
        <f t="shared" si="2"/>
        <v>785</v>
      </c>
      <c r="G50" s="179"/>
      <c r="H50" s="21"/>
    </row>
    <row r="51" spans="3:8" ht="15.75" thickBot="1">
      <c r="C51" s="191" t="s">
        <v>58</v>
      </c>
      <c r="D51" s="170">
        <f>+F51*0.48</f>
        <v>46.08</v>
      </c>
      <c r="E51" s="171">
        <f>+F51-D51</f>
        <v>49.92</v>
      </c>
      <c r="F51" s="15">
        <v>96</v>
      </c>
      <c r="G51" s="179"/>
      <c r="H51" s="21"/>
    </row>
    <row r="52" spans="3:8" ht="15.75" thickBot="1">
      <c r="C52" s="193" t="s">
        <v>17</v>
      </c>
      <c r="D52" s="23">
        <f>SUM(D34:D51)</f>
        <v>13932.08</v>
      </c>
      <c r="E52" s="7">
        <f>SUM(E34:E51)</f>
        <v>14854.92</v>
      </c>
      <c r="F52" s="8">
        <f>SUM(F34:F51)</f>
        <v>28787</v>
      </c>
      <c r="G52" s="179"/>
      <c r="H52" s="21"/>
    </row>
    <row r="53" spans="6:8" ht="20.25" customHeight="1">
      <c r="F53" s="169"/>
      <c r="G53" s="179"/>
      <c r="H53" s="21"/>
    </row>
    <row r="54" spans="7:8" ht="14.25">
      <c r="G54" s="179"/>
      <c r="H54" s="21"/>
    </row>
    <row r="55" spans="1:8" ht="15" thickBot="1">
      <c r="A55" s="24"/>
      <c r="B55" s="24"/>
      <c r="C55" s="17"/>
      <c r="D55" s="6"/>
      <c r="E55" s="6"/>
      <c r="F55" s="6"/>
      <c r="G55" s="179"/>
      <c r="H55" s="21"/>
    </row>
    <row r="56" spans="1:19" ht="18" customHeight="1" thickBot="1">
      <c r="A56" s="24"/>
      <c r="B56" s="24"/>
      <c r="C56" s="320" t="s">
        <v>4</v>
      </c>
      <c r="D56" s="322" t="s">
        <v>33</v>
      </c>
      <c r="E56" s="323"/>
      <c r="F56" s="324"/>
      <c r="G56" s="179"/>
      <c r="H56" s="320" t="s">
        <v>4</v>
      </c>
      <c r="I56" s="322" t="s">
        <v>33</v>
      </c>
      <c r="J56" s="323"/>
      <c r="K56" s="324"/>
      <c r="M56" s="24"/>
      <c r="N56" s="24"/>
      <c r="O56" s="24"/>
      <c r="P56" s="24"/>
      <c r="Q56" s="24"/>
      <c r="R56" s="24"/>
      <c r="S56" s="24"/>
    </row>
    <row r="57" spans="1:19" ht="20.25" customHeight="1" thickBot="1">
      <c r="A57" s="24"/>
      <c r="B57" s="24"/>
      <c r="C57" s="321"/>
      <c r="D57" s="188" t="s">
        <v>5</v>
      </c>
      <c r="E57" s="189" t="s">
        <v>6</v>
      </c>
      <c r="F57" s="190" t="s">
        <v>7</v>
      </c>
      <c r="G57" s="179"/>
      <c r="H57" s="321"/>
      <c r="I57" s="188" t="s">
        <v>5</v>
      </c>
      <c r="J57" s="189" t="s">
        <v>6</v>
      </c>
      <c r="K57" s="190" t="s">
        <v>7</v>
      </c>
      <c r="M57" s="24"/>
      <c r="N57" s="24"/>
      <c r="O57" s="24"/>
      <c r="P57" s="24"/>
      <c r="Q57" s="24"/>
      <c r="R57" s="24"/>
      <c r="S57" s="24"/>
    </row>
    <row r="58" spans="3:12" ht="15">
      <c r="C58" s="191" t="s">
        <v>8</v>
      </c>
      <c r="D58" s="5">
        <v>1082</v>
      </c>
      <c r="E58" s="29">
        <v>1092</v>
      </c>
      <c r="F58" s="18">
        <f aca="true" t="shared" si="4" ref="F58:F74">SUM(D58:E58)</f>
        <v>2174</v>
      </c>
      <c r="G58" s="179"/>
      <c r="H58" s="194" t="s">
        <v>9</v>
      </c>
      <c r="I58" s="33">
        <f>SUM(D58:D59)</f>
        <v>2141</v>
      </c>
      <c r="J58" s="29">
        <f>SUM(E58:E59)</f>
        <v>2190</v>
      </c>
      <c r="K58" s="34">
        <f aca="true" t="shared" si="5" ref="K58:K63">SUM(I58:J58)</f>
        <v>4331</v>
      </c>
      <c r="L58" s="150"/>
    </row>
    <row r="59" spans="1:19" ht="15">
      <c r="A59" s="24"/>
      <c r="B59" s="24"/>
      <c r="C59" s="192" t="s">
        <v>10</v>
      </c>
      <c r="D59" s="5">
        <v>1059</v>
      </c>
      <c r="E59" s="5">
        <v>1098</v>
      </c>
      <c r="F59" s="18">
        <f t="shared" si="4"/>
        <v>2157</v>
      </c>
      <c r="G59" s="179"/>
      <c r="H59" s="195" t="s">
        <v>11</v>
      </c>
      <c r="I59" s="31">
        <f>SUM(D60:D61)</f>
        <v>2373</v>
      </c>
      <c r="J59" s="5">
        <f>SUM(E60:E61)</f>
        <v>2415</v>
      </c>
      <c r="K59" s="18">
        <f t="shared" si="5"/>
        <v>4788</v>
      </c>
      <c r="M59" s="24"/>
      <c r="N59" s="24"/>
      <c r="O59" s="24"/>
      <c r="P59" s="24"/>
      <c r="Q59" s="24"/>
      <c r="R59" s="24"/>
      <c r="S59" s="24"/>
    </row>
    <row r="60" spans="1:19" ht="15">
      <c r="A60" s="24"/>
      <c r="B60" s="24"/>
      <c r="C60" s="191" t="s">
        <v>12</v>
      </c>
      <c r="D60" s="5">
        <v>1105</v>
      </c>
      <c r="E60" s="5">
        <v>1129</v>
      </c>
      <c r="F60" s="18">
        <f t="shared" si="4"/>
        <v>2234</v>
      </c>
      <c r="G60" s="179"/>
      <c r="H60" s="195" t="s">
        <v>13</v>
      </c>
      <c r="I60" s="31">
        <f>SUM(D62:D70)</f>
        <v>8812</v>
      </c>
      <c r="J60" s="5">
        <f>SUM(E62:E70)</f>
        <v>11042</v>
      </c>
      <c r="K60" s="18">
        <f t="shared" si="5"/>
        <v>19854</v>
      </c>
      <c r="M60" s="24"/>
      <c r="N60" s="24"/>
      <c r="O60" s="24"/>
      <c r="P60" s="24"/>
      <c r="Q60" s="24"/>
      <c r="R60" s="24"/>
      <c r="S60" s="24"/>
    </row>
    <row r="61" spans="1:19" ht="15">
      <c r="A61" s="24"/>
      <c r="B61" s="24"/>
      <c r="C61" s="191" t="s">
        <v>14</v>
      </c>
      <c r="D61" s="5">
        <v>1268</v>
      </c>
      <c r="E61" s="5">
        <v>1286</v>
      </c>
      <c r="F61" s="18">
        <f t="shared" si="4"/>
        <v>2554</v>
      </c>
      <c r="G61" s="179"/>
      <c r="H61" s="195" t="s">
        <v>15</v>
      </c>
      <c r="I61" s="31">
        <f>SUM(D71:D74)</f>
        <v>2402</v>
      </c>
      <c r="J61" s="5">
        <f>SUM(E71:E74)</f>
        <v>3639</v>
      </c>
      <c r="K61" s="18">
        <f t="shared" si="5"/>
        <v>6041</v>
      </c>
      <c r="M61" s="24"/>
      <c r="N61" s="24"/>
      <c r="O61" s="24"/>
      <c r="P61" s="24"/>
      <c r="Q61" s="24"/>
      <c r="R61" s="24"/>
      <c r="S61" s="24"/>
    </row>
    <row r="62" spans="1:19" ht="15.75" thickBot="1">
      <c r="A62" s="24"/>
      <c r="B62" s="24"/>
      <c r="C62" s="191" t="s">
        <v>16</v>
      </c>
      <c r="D62" s="5">
        <v>1339</v>
      </c>
      <c r="E62" s="5">
        <v>1593</v>
      </c>
      <c r="F62" s="18">
        <f t="shared" si="4"/>
        <v>2932</v>
      </c>
      <c r="G62" s="179"/>
      <c r="H62" s="199" t="s">
        <v>58</v>
      </c>
      <c r="I62" s="31">
        <f>+D75</f>
        <v>124.52</v>
      </c>
      <c r="J62" s="5">
        <f>+E75</f>
        <v>158.48000000000002</v>
      </c>
      <c r="K62" s="18">
        <f t="shared" si="5"/>
        <v>283</v>
      </c>
      <c r="M62" s="24"/>
      <c r="N62" s="24"/>
      <c r="O62" s="24"/>
      <c r="P62" s="24"/>
      <c r="Q62" s="24"/>
      <c r="R62" s="24"/>
      <c r="S62" s="24"/>
    </row>
    <row r="63" spans="1:19" ht="15.75" thickBot="1">
      <c r="A63" s="24"/>
      <c r="B63" s="24"/>
      <c r="C63" s="191" t="s">
        <v>18</v>
      </c>
      <c r="D63" s="5">
        <v>1082</v>
      </c>
      <c r="E63" s="5">
        <v>1274</v>
      </c>
      <c r="F63" s="18">
        <f t="shared" si="4"/>
        <v>2356</v>
      </c>
      <c r="G63" s="179"/>
      <c r="H63" s="200" t="s">
        <v>17</v>
      </c>
      <c r="I63" s="19">
        <f>SUM(I58:I62)</f>
        <v>15852.52</v>
      </c>
      <c r="J63" s="7">
        <f>SUM(J58:J62)</f>
        <v>19444.48</v>
      </c>
      <c r="K63" s="7">
        <f t="shared" si="5"/>
        <v>35297</v>
      </c>
      <c r="L63" s="150"/>
      <c r="M63" s="24"/>
      <c r="N63" s="24"/>
      <c r="O63" s="24"/>
      <c r="P63" s="24"/>
      <c r="Q63" s="24"/>
      <c r="R63" s="24"/>
      <c r="S63" s="24"/>
    </row>
    <row r="64" spans="1:19" ht="15">
      <c r="A64" s="24"/>
      <c r="B64" s="24"/>
      <c r="C64" s="191" t="s">
        <v>19</v>
      </c>
      <c r="D64" s="5">
        <v>926</v>
      </c>
      <c r="E64" s="5">
        <v>1202</v>
      </c>
      <c r="F64" s="18">
        <f t="shared" si="4"/>
        <v>2128</v>
      </c>
      <c r="G64" s="179"/>
      <c r="H64" s="21"/>
      <c r="M64" s="24"/>
      <c r="N64" s="24"/>
      <c r="O64" s="24"/>
      <c r="P64" s="24"/>
      <c r="Q64" s="24"/>
      <c r="R64" s="24"/>
      <c r="S64" s="24"/>
    </row>
    <row r="65" spans="1:19" ht="15">
      <c r="A65" s="24"/>
      <c r="B65" s="24"/>
      <c r="C65" s="191" t="s">
        <v>20</v>
      </c>
      <c r="D65" s="5">
        <v>884</v>
      </c>
      <c r="E65" s="5">
        <v>1208</v>
      </c>
      <c r="F65" s="18">
        <f t="shared" si="4"/>
        <v>2092</v>
      </c>
      <c r="G65" s="179"/>
      <c r="H65" s="12" t="s">
        <v>21</v>
      </c>
      <c r="I65" s="13">
        <f>SUM(D62:D66)</f>
        <v>5199</v>
      </c>
      <c r="M65" s="24"/>
      <c r="N65" s="24"/>
      <c r="O65" s="24"/>
      <c r="P65" s="24"/>
      <c r="Q65" s="24"/>
      <c r="R65" s="24"/>
      <c r="S65" s="24"/>
    </row>
    <row r="66" spans="1:19" ht="15">
      <c r="A66" s="24"/>
      <c r="B66" s="24"/>
      <c r="C66" s="191" t="s">
        <v>22</v>
      </c>
      <c r="D66" s="5">
        <v>968</v>
      </c>
      <c r="E66" s="5">
        <v>1252</v>
      </c>
      <c r="F66" s="18">
        <f t="shared" si="4"/>
        <v>2220</v>
      </c>
      <c r="G66" s="179"/>
      <c r="H66" s="12" t="s">
        <v>23</v>
      </c>
      <c r="I66" s="13">
        <f>SUM(E67:E70)</f>
        <v>4513</v>
      </c>
      <c r="M66" s="24"/>
      <c r="N66" s="24"/>
      <c r="O66" s="24"/>
      <c r="P66" s="24"/>
      <c r="Q66" s="24"/>
      <c r="R66" s="24"/>
      <c r="S66" s="24"/>
    </row>
    <row r="67" spans="1:19" ht="15">
      <c r="A67" s="24"/>
      <c r="B67" s="24"/>
      <c r="C67" s="191" t="s">
        <v>24</v>
      </c>
      <c r="D67" s="5">
        <v>1011</v>
      </c>
      <c r="E67" s="5">
        <v>1212</v>
      </c>
      <c r="F67" s="18">
        <f t="shared" si="4"/>
        <v>2223</v>
      </c>
      <c r="G67" s="179"/>
      <c r="H67" s="24"/>
      <c r="M67" s="24"/>
      <c r="N67" s="24"/>
      <c r="O67" s="24"/>
      <c r="P67" s="24"/>
      <c r="Q67" s="24"/>
      <c r="R67" s="24"/>
      <c r="S67" s="24"/>
    </row>
    <row r="68" spans="1:19" ht="15">
      <c r="A68" s="24"/>
      <c r="B68" s="24"/>
      <c r="C68" s="191" t="s">
        <v>25</v>
      </c>
      <c r="D68" s="5">
        <v>976</v>
      </c>
      <c r="E68" s="5">
        <v>1171</v>
      </c>
      <c r="F68" s="18">
        <f t="shared" si="4"/>
        <v>2147</v>
      </c>
      <c r="G68" s="179"/>
      <c r="H68" s="24"/>
      <c r="M68" s="24"/>
      <c r="N68" s="24"/>
      <c r="O68" s="24"/>
      <c r="P68" s="24"/>
      <c r="Q68" s="24"/>
      <c r="R68" s="24"/>
      <c r="S68" s="24"/>
    </row>
    <row r="69" spans="1:19" ht="15">
      <c r="A69" s="24"/>
      <c r="B69" s="24"/>
      <c r="C69" s="191" t="s">
        <v>26</v>
      </c>
      <c r="D69" s="5">
        <v>851</v>
      </c>
      <c r="E69" s="5">
        <v>1096</v>
      </c>
      <c r="F69" s="18">
        <f t="shared" si="4"/>
        <v>1947</v>
      </c>
      <c r="G69" s="179"/>
      <c r="M69" s="24"/>
      <c r="N69" s="24"/>
      <c r="O69" s="24"/>
      <c r="P69" s="24"/>
      <c r="Q69" s="24"/>
      <c r="R69" s="24"/>
      <c r="S69" s="24"/>
    </row>
    <row r="70" spans="1:19" ht="15">
      <c r="A70" s="24"/>
      <c r="B70" s="24"/>
      <c r="C70" s="191" t="s">
        <v>27</v>
      </c>
      <c r="D70" s="5">
        <v>775</v>
      </c>
      <c r="E70" s="5">
        <v>1034</v>
      </c>
      <c r="F70" s="18">
        <f t="shared" si="4"/>
        <v>1809</v>
      </c>
      <c r="G70" s="179"/>
      <c r="M70" s="24"/>
      <c r="N70" s="24"/>
      <c r="O70" s="24"/>
      <c r="P70" s="24"/>
      <c r="Q70" s="24"/>
      <c r="R70" s="24"/>
      <c r="S70" s="24"/>
    </row>
    <row r="71" spans="1:19" ht="15">
      <c r="A71" s="24"/>
      <c r="B71" s="24"/>
      <c r="C71" s="191" t="s">
        <v>28</v>
      </c>
      <c r="D71" s="5">
        <v>759</v>
      </c>
      <c r="E71" s="5">
        <v>979</v>
      </c>
      <c r="F71" s="18">
        <f t="shared" si="4"/>
        <v>1738</v>
      </c>
      <c r="G71" s="179"/>
      <c r="I71" s="186"/>
      <c r="M71" s="24"/>
      <c r="N71" s="24"/>
      <c r="O71" s="24"/>
      <c r="P71" s="24"/>
      <c r="Q71" s="24"/>
      <c r="R71" s="24"/>
      <c r="S71" s="24"/>
    </row>
    <row r="72" spans="1:19" ht="15">
      <c r="A72" s="24"/>
      <c r="B72" s="24"/>
      <c r="C72" s="191" t="s">
        <v>29</v>
      </c>
      <c r="D72" s="5">
        <v>663</v>
      </c>
      <c r="E72" s="5">
        <v>877</v>
      </c>
      <c r="F72" s="18">
        <f t="shared" si="4"/>
        <v>1540</v>
      </c>
      <c r="G72" s="179"/>
      <c r="M72" s="24"/>
      <c r="N72" s="24"/>
      <c r="O72" s="24"/>
      <c r="P72" s="24"/>
      <c r="Q72" s="24"/>
      <c r="R72" s="24"/>
      <c r="S72" s="24"/>
    </row>
    <row r="73" spans="1:19" ht="15">
      <c r="A73" s="24"/>
      <c r="B73" s="24"/>
      <c r="C73" s="191" t="s">
        <v>30</v>
      </c>
      <c r="D73" s="5">
        <v>446</v>
      </c>
      <c r="E73" s="5">
        <v>696</v>
      </c>
      <c r="F73" s="18">
        <f t="shared" si="4"/>
        <v>1142</v>
      </c>
      <c r="G73" s="179"/>
      <c r="M73" s="24"/>
      <c r="N73" s="24"/>
      <c r="O73" s="24"/>
      <c r="P73" s="24"/>
      <c r="Q73" s="24"/>
      <c r="R73" s="24"/>
      <c r="S73" s="24"/>
    </row>
    <row r="74" spans="1:19" ht="15">
      <c r="A74" s="24"/>
      <c r="B74" s="24"/>
      <c r="C74" s="191" t="s">
        <v>31</v>
      </c>
      <c r="D74" s="5">
        <v>534</v>
      </c>
      <c r="E74" s="5">
        <v>1087</v>
      </c>
      <c r="F74" s="18">
        <f t="shared" si="4"/>
        <v>1621</v>
      </c>
      <c r="G74" s="179"/>
      <c r="M74" s="24"/>
      <c r="N74" s="24"/>
      <c r="O74" s="24"/>
      <c r="P74" s="24"/>
      <c r="Q74" s="24"/>
      <c r="R74" s="24"/>
      <c r="S74" s="24"/>
    </row>
    <row r="75" spans="1:19" ht="15.75" thickBot="1">
      <c r="A75" s="24"/>
      <c r="B75" s="24"/>
      <c r="C75" s="191" t="s">
        <v>58</v>
      </c>
      <c r="D75" s="170">
        <f>+F75*0.44</f>
        <v>124.52</v>
      </c>
      <c r="E75" s="170">
        <f>+F75-D75</f>
        <v>158.48000000000002</v>
      </c>
      <c r="F75" s="18">
        <v>283</v>
      </c>
      <c r="G75" s="179"/>
      <c r="M75" s="24"/>
      <c r="N75" s="24"/>
      <c r="O75" s="24"/>
      <c r="P75" s="24"/>
      <c r="Q75" s="24"/>
      <c r="R75" s="24"/>
      <c r="S75" s="24"/>
    </row>
    <row r="76" spans="1:19" ht="15.75" thickBot="1">
      <c r="A76" s="24"/>
      <c r="B76" s="24"/>
      <c r="C76" s="193" t="s">
        <v>17</v>
      </c>
      <c r="D76" s="7">
        <f>SUM(D58:D75)</f>
        <v>15852.52</v>
      </c>
      <c r="E76" s="7">
        <f>SUM(E58:E75)</f>
        <v>19444.48</v>
      </c>
      <c r="F76" s="8">
        <f>SUM(F58:F75)</f>
        <v>35297</v>
      </c>
      <c r="G76" s="179"/>
      <c r="M76" s="24"/>
      <c r="N76" s="24"/>
      <c r="O76" s="24"/>
      <c r="P76" s="24"/>
      <c r="Q76" s="24"/>
      <c r="R76" s="24"/>
      <c r="S76" s="24"/>
    </row>
    <row r="77" spans="1:19" ht="19.5" customHeight="1">
      <c r="A77" s="24"/>
      <c r="B77" s="24"/>
      <c r="C77" s="21"/>
      <c r="D77" s="26"/>
      <c r="E77" s="26"/>
      <c r="F77" s="172"/>
      <c r="G77" s="179"/>
      <c r="M77" s="24"/>
      <c r="N77" s="24"/>
      <c r="O77" s="24"/>
      <c r="P77" s="24"/>
      <c r="Q77" s="24"/>
      <c r="R77" s="24"/>
      <c r="S77" s="24"/>
    </row>
    <row r="78" spans="1:19" ht="14.25">
      <c r="A78" s="24"/>
      <c r="B78" s="24"/>
      <c r="C78" s="21"/>
      <c r="D78" s="21"/>
      <c r="E78" s="21"/>
      <c r="F78" s="21"/>
      <c r="G78" s="179"/>
      <c r="M78" s="24"/>
      <c r="N78" s="24"/>
      <c r="O78" s="24"/>
      <c r="P78" s="24"/>
      <c r="Q78" s="24"/>
      <c r="R78" s="24"/>
      <c r="S78" s="24"/>
    </row>
    <row r="79" spans="1:19" ht="15" thickBot="1">
      <c r="A79" s="24"/>
      <c r="B79" s="24"/>
      <c r="C79" s="21"/>
      <c r="D79" s="21"/>
      <c r="E79" s="21"/>
      <c r="F79" s="21"/>
      <c r="G79" s="179"/>
      <c r="M79" s="24"/>
      <c r="N79" s="24"/>
      <c r="O79" s="24"/>
      <c r="P79" s="24"/>
      <c r="Q79" s="24"/>
      <c r="R79" s="24"/>
      <c r="S79" s="24"/>
    </row>
    <row r="80" spans="1:19" ht="18" customHeight="1" thickBot="1">
      <c r="A80" s="24"/>
      <c r="B80" s="24"/>
      <c r="C80" s="320" t="s">
        <v>4</v>
      </c>
      <c r="D80" s="322" t="s">
        <v>34</v>
      </c>
      <c r="E80" s="323"/>
      <c r="F80" s="324"/>
      <c r="G80" s="179"/>
      <c r="H80" s="320" t="s">
        <v>4</v>
      </c>
      <c r="I80" s="322" t="s">
        <v>34</v>
      </c>
      <c r="J80" s="323"/>
      <c r="K80" s="324"/>
      <c r="L80" s="24"/>
      <c r="M80" s="24"/>
      <c r="N80" s="24"/>
      <c r="O80" s="24"/>
      <c r="P80" s="24"/>
      <c r="Q80" s="24"/>
      <c r="R80" s="24"/>
      <c r="S80" s="24"/>
    </row>
    <row r="81" spans="1:19" ht="20.25" customHeight="1" thickBot="1">
      <c r="A81" s="24"/>
      <c r="B81" s="24"/>
      <c r="C81" s="321"/>
      <c r="D81" s="188" t="s">
        <v>5</v>
      </c>
      <c r="E81" s="189" t="s">
        <v>6</v>
      </c>
      <c r="F81" s="190" t="s">
        <v>7</v>
      </c>
      <c r="G81" s="179"/>
      <c r="H81" s="325"/>
      <c r="I81" s="188" t="s">
        <v>5</v>
      </c>
      <c r="J81" s="189" t="s">
        <v>6</v>
      </c>
      <c r="K81" s="190" t="s">
        <v>7</v>
      </c>
      <c r="L81" s="24"/>
      <c r="M81" s="24"/>
      <c r="N81" s="24"/>
      <c r="O81" s="24"/>
      <c r="P81" s="24"/>
      <c r="Q81" s="24"/>
      <c r="R81" s="24"/>
      <c r="S81" s="24"/>
    </row>
    <row r="82" spans="1:19" ht="15">
      <c r="A82" s="24"/>
      <c r="B82" s="24"/>
      <c r="C82" s="191" t="s">
        <v>8</v>
      </c>
      <c r="D82" s="29">
        <v>411</v>
      </c>
      <c r="E82" s="33">
        <v>404</v>
      </c>
      <c r="F82" s="29">
        <f aca="true" t="shared" si="6" ref="F82:F98">SUM(D82:E82)</f>
        <v>815</v>
      </c>
      <c r="G82" s="179"/>
      <c r="H82" s="194" t="s">
        <v>9</v>
      </c>
      <c r="I82" s="33">
        <f>SUM(D82:D83)</f>
        <v>830</v>
      </c>
      <c r="J82" s="29">
        <f>SUM(E82:E83)</f>
        <v>771</v>
      </c>
      <c r="K82" s="34">
        <f aca="true" t="shared" si="7" ref="K82:K87">SUM(I82:J82)</f>
        <v>1601</v>
      </c>
      <c r="L82" s="24"/>
      <c r="M82" s="24"/>
      <c r="N82" s="24"/>
      <c r="O82" s="24"/>
      <c r="P82" s="24"/>
      <c r="Q82" s="24"/>
      <c r="R82" s="24"/>
      <c r="S82" s="24"/>
    </row>
    <row r="83" spans="1:19" ht="15">
      <c r="A83" s="24"/>
      <c r="B83" s="24"/>
      <c r="C83" s="192" t="s">
        <v>10</v>
      </c>
      <c r="D83" s="5">
        <v>419</v>
      </c>
      <c r="E83" s="31">
        <v>367</v>
      </c>
      <c r="F83" s="5">
        <f t="shared" si="6"/>
        <v>786</v>
      </c>
      <c r="G83" s="179"/>
      <c r="H83" s="195" t="s">
        <v>11</v>
      </c>
      <c r="I83" s="31">
        <f>SUM(D84:D85)</f>
        <v>839</v>
      </c>
      <c r="J83" s="5">
        <f>SUM(E84:E85)</f>
        <v>857</v>
      </c>
      <c r="K83" s="18">
        <f t="shared" si="7"/>
        <v>1696</v>
      </c>
      <c r="L83" s="24"/>
      <c r="M83" s="24"/>
      <c r="N83" s="24"/>
      <c r="O83" s="24"/>
      <c r="P83" s="24"/>
      <c r="Q83" s="24"/>
      <c r="R83" s="24"/>
      <c r="S83" s="24"/>
    </row>
    <row r="84" spans="1:19" ht="15">
      <c r="A84" s="24"/>
      <c r="B84" s="24"/>
      <c r="C84" s="191" t="s">
        <v>12</v>
      </c>
      <c r="D84" s="5">
        <v>426</v>
      </c>
      <c r="E84" s="31">
        <v>407</v>
      </c>
      <c r="F84" s="5">
        <f t="shared" si="6"/>
        <v>833</v>
      </c>
      <c r="G84" s="179"/>
      <c r="H84" s="195" t="s">
        <v>13</v>
      </c>
      <c r="I84" s="31">
        <f>SUM(D86:D94)</f>
        <v>2907</v>
      </c>
      <c r="J84" s="5">
        <f>SUM(E86:E94)</f>
        <v>3632</v>
      </c>
      <c r="K84" s="18">
        <f t="shared" si="7"/>
        <v>6539</v>
      </c>
      <c r="L84" s="24"/>
      <c r="M84" s="24"/>
      <c r="N84" s="24"/>
      <c r="O84" s="24"/>
      <c r="P84" s="24"/>
      <c r="Q84" s="24"/>
      <c r="R84" s="24"/>
      <c r="S84" s="24"/>
    </row>
    <row r="85" spans="1:19" ht="15">
      <c r="A85" s="24"/>
      <c r="B85" s="24"/>
      <c r="C85" s="191" t="s">
        <v>14</v>
      </c>
      <c r="D85" s="5">
        <v>413</v>
      </c>
      <c r="E85" s="31">
        <v>450</v>
      </c>
      <c r="F85" s="5">
        <f t="shared" si="6"/>
        <v>863</v>
      </c>
      <c r="G85" s="179"/>
      <c r="H85" s="195" t="s">
        <v>15</v>
      </c>
      <c r="I85" s="31">
        <f>SUM(D95:D98)</f>
        <v>490</v>
      </c>
      <c r="J85" s="5">
        <f>SUM(E95:E98)</f>
        <v>658</v>
      </c>
      <c r="K85" s="18">
        <f t="shared" si="7"/>
        <v>1148</v>
      </c>
      <c r="L85" s="24"/>
      <c r="M85" s="24"/>
      <c r="N85" s="24"/>
      <c r="O85" s="24"/>
      <c r="P85" s="24"/>
      <c r="Q85" s="24"/>
      <c r="R85" s="24"/>
      <c r="S85" s="24"/>
    </row>
    <row r="86" spans="1:19" ht="15.75" thickBot="1">
      <c r="A86" s="24"/>
      <c r="B86" s="24"/>
      <c r="C86" s="191" t="s">
        <v>16</v>
      </c>
      <c r="D86" s="5">
        <v>429</v>
      </c>
      <c r="E86" s="31">
        <v>540</v>
      </c>
      <c r="F86" s="5">
        <f t="shared" si="6"/>
        <v>969</v>
      </c>
      <c r="G86" s="179"/>
      <c r="H86" s="199" t="s">
        <v>58</v>
      </c>
      <c r="I86" s="31">
        <f>+D99</f>
        <v>37.72</v>
      </c>
      <c r="J86" s="5">
        <f>+E99</f>
        <v>44.28</v>
      </c>
      <c r="K86" s="18">
        <f t="shared" si="7"/>
        <v>82</v>
      </c>
      <c r="M86" s="24"/>
      <c r="N86" s="24"/>
      <c r="O86" s="24"/>
      <c r="P86" s="24"/>
      <c r="Q86" s="24"/>
      <c r="R86" s="24"/>
      <c r="S86" s="24"/>
    </row>
    <row r="87" spans="1:19" ht="15.75" thickBot="1">
      <c r="A87" s="24"/>
      <c r="B87" s="24"/>
      <c r="C87" s="191" t="s">
        <v>18</v>
      </c>
      <c r="D87" s="5">
        <v>339</v>
      </c>
      <c r="E87" s="31">
        <v>455</v>
      </c>
      <c r="F87" s="5">
        <f t="shared" si="6"/>
        <v>794</v>
      </c>
      <c r="G87" s="179"/>
      <c r="H87" s="200" t="s">
        <v>17</v>
      </c>
      <c r="I87" s="19">
        <f>SUM(I82:I86)</f>
        <v>5103.72</v>
      </c>
      <c r="J87" s="7">
        <f>SUM(J82:J86)</f>
        <v>5962.28</v>
      </c>
      <c r="K87" s="7">
        <f t="shared" si="7"/>
        <v>11066</v>
      </c>
      <c r="L87" s="150"/>
      <c r="M87" s="24"/>
      <c r="N87" s="24"/>
      <c r="O87" s="24"/>
      <c r="P87" s="24"/>
      <c r="Q87" s="24"/>
      <c r="R87" s="24"/>
      <c r="S87" s="24"/>
    </row>
    <row r="88" spans="1:19" ht="15">
      <c r="A88" s="24"/>
      <c r="B88" s="24"/>
      <c r="C88" s="191" t="s">
        <v>19</v>
      </c>
      <c r="D88" s="5">
        <v>362</v>
      </c>
      <c r="E88" s="31">
        <v>419</v>
      </c>
      <c r="F88" s="5">
        <f t="shared" si="6"/>
        <v>781</v>
      </c>
      <c r="G88" s="179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89" spans="1:19" ht="15">
      <c r="A89" s="24"/>
      <c r="B89" s="24"/>
      <c r="C89" s="191" t="s">
        <v>20</v>
      </c>
      <c r="D89" s="5">
        <v>312</v>
      </c>
      <c r="E89" s="31">
        <v>452</v>
      </c>
      <c r="F89" s="5">
        <f t="shared" si="6"/>
        <v>764</v>
      </c>
      <c r="G89" s="179"/>
      <c r="H89" s="12" t="s">
        <v>21</v>
      </c>
      <c r="I89" s="13">
        <f>SUM(D86:D90)</f>
        <v>1755</v>
      </c>
      <c r="J89" s="24"/>
      <c r="K89" s="24"/>
      <c r="L89" s="24"/>
      <c r="M89" s="24"/>
      <c r="N89" s="24"/>
      <c r="O89" s="24"/>
      <c r="P89" s="24"/>
      <c r="Q89" s="24"/>
      <c r="R89" s="24"/>
      <c r="S89" s="24"/>
    </row>
    <row r="90" spans="1:19" ht="15">
      <c r="A90" s="24"/>
      <c r="B90" s="24"/>
      <c r="C90" s="191" t="s">
        <v>22</v>
      </c>
      <c r="D90" s="5">
        <v>313</v>
      </c>
      <c r="E90" s="31">
        <v>403</v>
      </c>
      <c r="F90" s="5">
        <f t="shared" si="6"/>
        <v>716</v>
      </c>
      <c r="G90" s="179"/>
      <c r="H90" s="12" t="s">
        <v>23</v>
      </c>
      <c r="I90" s="13">
        <f>SUM(E91:E94)</f>
        <v>1363</v>
      </c>
      <c r="J90" s="27"/>
      <c r="K90" s="27"/>
      <c r="L90" s="27"/>
      <c r="M90" s="27"/>
      <c r="N90" s="27"/>
      <c r="O90" s="24"/>
      <c r="P90" s="24"/>
      <c r="Q90" s="24"/>
      <c r="R90" s="24"/>
      <c r="S90" s="24"/>
    </row>
    <row r="91" spans="1:19" ht="15">
      <c r="A91" s="24"/>
      <c r="B91" s="24"/>
      <c r="C91" s="191" t="s">
        <v>24</v>
      </c>
      <c r="D91" s="5">
        <v>349</v>
      </c>
      <c r="E91" s="31">
        <v>428</v>
      </c>
      <c r="F91" s="5">
        <f t="shared" si="6"/>
        <v>777</v>
      </c>
      <c r="G91" s="179"/>
      <c r="H91" s="24"/>
      <c r="I91" s="27"/>
      <c r="J91" s="27"/>
      <c r="K91" s="27"/>
      <c r="L91" s="27"/>
      <c r="M91" s="27"/>
      <c r="N91" s="27"/>
      <c r="O91" s="24"/>
      <c r="P91" s="24"/>
      <c r="Q91" s="24"/>
      <c r="R91" s="24"/>
      <c r="S91" s="24"/>
    </row>
    <row r="92" spans="1:14" ht="15">
      <c r="A92" s="24"/>
      <c r="B92" s="24"/>
      <c r="C92" s="191" t="s">
        <v>25</v>
      </c>
      <c r="D92" s="5">
        <v>334</v>
      </c>
      <c r="E92" s="31">
        <v>374</v>
      </c>
      <c r="F92" s="5">
        <f t="shared" si="6"/>
        <v>708</v>
      </c>
      <c r="G92" s="179"/>
      <c r="H92" s="24"/>
      <c r="I92" s="27"/>
      <c r="J92" s="27"/>
      <c r="K92" s="27"/>
      <c r="L92" s="27"/>
      <c r="M92" s="27"/>
      <c r="N92" s="27"/>
    </row>
    <row r="93" spans="1:14" ht="15">
      <c r="A93" s="24"/>
      <c r="B93" s="24"/>
      <c r="C93" s="191" t="s">
        <v>26</v>
      </c>
      <c r="D93" s="5">
        <v>253</v>
      </c>
      <c r="E93" s="31">
        <v>325</v>
      </c>
      <c r="F93" s="5">
        <f t="shared" si="6"/>
        <v>578</v>
      </c>
      <c r="G93" s="179"/>
      <c r="H93" s="24"/>
      <c r="I93" s="27"/>
      <c r="J93" s="27"/>
      <c r="K93" s="27"/>
      <c r="L93" s="27"/>
      <c r="M93" s="27"/>
      <c r="N93" s="27"/>
    </row>
    <row r="94" spans="1:14" ht="15">
      <c r="A94" s="24"/>
      <c r="B94" s="24"/>
      <c r="C94" s="191" t="s">
        <v>27</v>
      </c>
      <c r="D94" s="5">
        <v>216</v>
      </c>
      <c r="E94" s="31">
        <v>236</v>
      </c>
      <c r="F94" s="5">
        <f t="shared" si="6"/>
        <v>452</v>
      </c>
      <c r="G94" s="179"/>
      <c r="H94" s="24"/>
      <c r="I94" s="27"/>
      <c r="J94" s="27"/>
      <c r="K94" s="27"/>
      <c r="L94" s="27"/>
      <c r="M94" s="27"/>
      <c r="N94" s="27"/>
    </row>
    <row r="95" spans="1:14" ht="15">
      <c r="A95" s="24"/>
      <c r="B95" s="24"/>
      <c r="C95" s="191" t="s">
        <v>28</v>
      </c>
      <c r="D95" s="5">
        <v>185</v>
      </c>
      <c r="E95" s="31">
        <v>214</v>
      </c>
      <c r="F95" s="5">
        <f t="shared" si="6"/>
        <v>399</v>
      </c>
      <c r="G95" s="179"/>
      <c r="H95" s="24"/>
      <c r="I95" s="28"/>
      <c r="J95" s="28"/>
      <c r="K95" s="28"/>
      <c r="L95" s="28"/>
      <c r="M95" s="28"/>
      <c r="N95" s="28"/>
    </row>
    <row r="96" spans="1:14" ht="15">
      <c r="A96" s="24"/>
      <c r="B96" s="24"/>
      <c r="C96" s="191" t="s">
        <v>29</v>
      </c>
      <c r="D96" s="5">
        <v>141</v>
      </c>
      <c r="E96" s="31">
        <v>183</v>
      </c>
      <c r="F96" s="5">
        <f t="shared" si="6"/>
        <v>324</v>
      </c>
      <c r="G96" s="179"/>
      <c r="H96" s="24"/>
      <c r="I96" s="28"/>
      <c r="J96" s="28"/>
      <c r="K96" s="28"/>
      <c r="L96" s="28"/>
      <c r="M96" s="28"/>
      <c r="N96" s="28"/>
    </row>
    <row r="97" spans="1:14" ht="15">
      <c r="A97" s="24"/>
      <c r="B97" s="24"/>
      <c r="C97" s="191" t="s">
        <v>30</v>
      </c>
      <c r="D97" s="5">
        <v>79</v>
      </c>
      <c r="E97" s="31">
        <v>122</v>
      </c>
      <c r="F97" s="5">
        <f t="shared" si="6"/>
        <v>201</v>
      </c>
      <c r="G97" s="179"/>
      <c r="H97" s="24"/>
      <c r="I97" s="28"/>
      <c r="J97" s="28"/>
      <c r="K97" s="28"/>
      <c r="L97" s="28"/>
      <c r="M97" s="28"/>
      <c r="N97" s="28"/>
    </row>
    <row r="98" spans="1:14" ht="15">
      <c r="A98" s="24"/>
      <c r="B98" s="24"/>
      <c r="C98" s="191" t="s">
        <v>31</v>
      </c>
      <c r="D98" s="5">
        <v>85</v>
      </c>
      <c r="E98" s="31">
        <v>139</v>
      </c>
      <c r="F98" s="5">
        <f t="shared" si="6"/>
        <v>224</v>
      </c>
      <c r="G98" s="179"/>
      <c r="H98" s="24"/>
      <c r="I98" s="28"/>
      <c r="J98" s="28"/>
      <c r="K98" s="28"/>
      <c r="L98" s="28"/>
      <c r="M98" s="28"/>
      <c r="N98" s="28"/>
    </row>
    <row r="99" spans="1:14" ht="15.75" thickBot="1">
      <c r="A99" s="24"/>
      <c r="B99" s="24"/>
      <c r="C99" s="191" t="s">
        <v>58</v>
      </c>
      <c r="D99" s="170">
        <f>+F99*0.46</f>
        <v>37.72</v>
      </c>
      <c r="E99" s="171">
        <f>+F99-D99</f>
        <v>44.28</v>
      </c>
      <c r="F99" s="15">
        <v>82</v>
      </c>
      <c r="G99" s="179"/>
      <c r="H99" s="24"/>
      <c r="I99" s="28"/>
      <c r="J99" s="28"/>
      <c r="K99" s="28"/>
      <c r="L99" s="28"/>
      <c r="M99" s="28"/>
      <c r="N99" s="28"/>
    </row>
    <row r="100" spans="1:14" ht="15.75" thickBot="1">
      <c r="A100" s="24"/>
      <c r="B100" s="24"/>
      <c r="C100" s="193" t="s">
        <v>17</v>
      </c>
      <c r="D100" s="7">
        <f>SUM(D82:D99)</f>
        <v>5103.72</v>
      </c>
      <c r="E100" s="7">
        <f>SUM(E82:E99)</f>
        <v>5962.28</v>
      </c>
      <c r="F100" s="173">
        <f>SUM(F82:F99)</f>
        <v>11066</v>
      </c>
      <c r="G100" s="179"/>
      <c r="H100" s="24"/>
      <c r="I100" s="28"/>
      <c r="J100" s="28"/>
      <c r="K100" s="28"/>
      <c r="L100" s="28"/>
      <c r="M100" s="28"/>
      <c r="N100" s="28"/>
    </row>
    <row r="101" spans="1:14" ht="18" customHeight="1">
      <c r="A101" s="24"/>
      <c r="B101" s="24"/>
      <c r="C101" s="24"/>
      <c r="D101" s="24"/>
      <c r="E101" s="24"/>
      <c r="F101" s="169"/>
      <c r="G101" s="179"/>
      <c r="H101" s="24"/>
      <c r="I101" s="27"/>
      <c r="J101" s="27"/>
      <c r="K101" s="27"/>
      <c r="L101" s="27"/>
      <c r="M101" s="27"/>
      <c r="N101" s="27"/>
    </row>
    <row r="102" spans="1:14" ht="12.75">
      <c r="A102" s="24"/>
      <c r="B102" s="24"/>
      <c r="C102" s="24"/>
      <c r="D102" s="24"/>
      <c r="E102" s="24"/>
      <c r="F102" s="24"/>
      <c r="G102" s="179"/>
      <c r="H102" s="24"/>
      <c r="I102" s="27"/>
      <c r="J102" s="27"/>
      <c r="K102" s="27"/>
      <c r="L102" s="27"/>
      <c r="M102" s="27"/>
      <c r="N102" s="27"/>
    </row>
    <row r="103" spans="3:14" ht="13.5" thickBot="1">
      <c r="C103" s="24"/>
      <c r="D103" s="24"/>
      <c r="E103" s="24"/>
      <c r="F103" s="24"/>
      <c r="G103" s="179"/>
      <c r="H103" s="24"/>
      <c r="I103" s="27"/>
      <c r="J103" s="27"/>
      <c r="K103" s="27"/>
      <c r="L103" s="27"/>
      <c r="M103" s="27"/>
      <c r="N103" s="27"/>
    </row>
    <row r="104" spans="3:14" s="183" customFormat="1" ht="18" customHeight="1" thickBot="1">
      <c r="C104" s="320" t="s">
        <v>4</v>
      </c>
      <c r="D104" s="322" t="s">
        <v>35</v>
      </c>
      <c r="E104" s="323"/>
      <c r="F104" s="324"/>
      <c r="G104" s="182"/>
      <c r="H104" s="320" t="s">
        <v>4</v>
      </c>
      <c r="I104" s="322" t="s">
        <v>35</v>
      </c>
      <c r="J104" s="323"/>
      <c r="K104" s="324"/>
      <c r="L104" s="184"/>
      <c r="M104" s="184"/>
      <c r="N104" s="184"/>
    </row>
    <row r="105" spans="3:14" ht="20.25" customHeight="1" thickBot="1">
      <c r="C105" s="321"/>
      <c r="D105" s="188" t="s">
        <v>5</v>
      </c>
      <c r="E105" s="189" t="s">
        <v>6</v>
      </c>
      <c r="F105" s="190" t="s">
        <v>7</v>
      </c>
      <c r="G105" s="179"/>
      <c r="H105" s="325"/>
      <c r="I105" s="188" t="s">
        <v>5</v>
      </c>
      <c r="J105" s="189" t="s">
        <v>6</v>
      </c>
      <c r="K105" s="190" t="s">
        <v>7</v>
      </c>
      <c r="L105" s="27"/>
      <c r="M105" s="27"/>
      <c r="N105" s="27"/>
    </row>
    <row r="106" spans="3:14" ht="15">
      <c r="C106" s="191" t="s">
        <v>8</v>
      </c>
      <c r="D106" s="29">
        <v>676</v>
      </c>
      <c r="E106" s="29">
        <v>685</v>
      </c>
      <c r="F106" s="18">
        <f aca="true" t="shared" si="8" ref="F106:F122">SUM(D106:E106)</f>
        <v>1361</v>
      </c>
      <c r="G106" s="179"/>
      <c r="H106" s="194" t="s">
        <v>9</v>
      </c>
      <c r="I106" s="33">
        <f>SUM(D106:D107)</f>
        <v>1507</v>
      </c>
      <c r="J106" s="29">
        <f>SUM(E106:E107)</f>
        <v>1388</v>
      </c>
      <c r="K106" s="34">
        <f aca="true" t="shared" si="9" ref="K106:K111">SUM(I106:J106)</f>
        <v>2895</v>
      </c>
      <c r="L106" s="24"/>
      <c r="M106" s="24"/>
      <c r="N106" s="24"/>
    </row>
    <row r="107" spans="3:14" ht="15">
      <c r="C107" s="192" t="s">
        <v>10</v>
      </c>
      <c r="D107" s="5">
        <v>831</v>
      </c>
      <c r="E107" s="5">
        <v>703</v>
      </c>
      <c r="F107" s="18">
        <f t="shared" si="8"/>
        <v>1534</v>
      </c>
      <c r="G107" s="179"/>
      <c r="H107" s="195" t="s">
        <v>11</v>
      </c>
      <c r="I107" s="31">
        <f>SUM(D108:D109)</f>
        <v>1724</v>
      </c>
      <c r="J107" s="5">
        <f>SUM(E108:E109)</f>
        <v>1721</v>
      </c>
      <c r="K107" s="18">
        <f t="shared" si="9"/>
        <v>3445</v>
      </c>
      <c r="L107" s="27"/>
      <c r="M107" s="27"/>
      <c r="N107" s="27"/>
    </row>
    <row r="108" spans="3:14" ht="15">
      <c r="C108" s="191" t="s">
        <v>12</v>
      </c>
      <c r="D108" s="5">
        <v>793</v>
      </c>
      <c r="E108" s="5">
        <v>838</v>
      </c>
      <c r="F108" s="18">
        <f t="shared" si="8"/>
        <v>1631</v>
      </c>
      <c r="G108" s="179"/>
      <c r="H108" s="195" t="s">
        <v>13</v>
      </c>
      <c r="I108" s="31">
        <f>SUM(D110:D118)</f>
        <v>6204</v>
      </c>
      <c r="J108" s="5">
        <f>SUM(E110:E118)</f>
        <v>7138</v>
      </c>
      <c r="K108" s="18">
        <f t="shared" si="9"/>
        <v>13342</v>
      </c>
      <c r="L108" s="27"/>
      <c r="M108" s="27"/>
      <c r="N108" s="27"/>
    </row>
    <row r="109" spans="3:14" ht="15">
      <c r="C109" s="191" t="s">
        <v>14</v>
      </c>
      <c r="D109" s="37">
        <v>931</v>
      </c>
      <c r="E109" s="37">
        <v>883</v>
      </c>
      <c r="F109" s="18">
        <f t="shared" si="8"/>
        <v>1814</v>
      </c>
      <c r="G109" s="179"/>
      <c r="H109" s="195" t="s">
        <v>15</v>
      </c>
      <c r="I109" s="31">
        <f>SUM(D119:D122)</f>
        <v>889</v>
      </c>
      <c r="J109" s="5">
        <f>SUM(E119:E122)</f>
        <v>1315</v>
      </c>
      <c r="K109" s="18">
        <f t="shared" si="9"/>
        <v>2204</v>
      </c>
      <c r="L109" s="27"/>
      <c r="M109" s="27"/>
      <c r="N109" s="27"/>
    </row>
    <row r="110" spans="3:14" ht="15.75" thickBot="1">
      <c r="C110" s="191" t="s">
        <v>16</v>
      </c>
      <c r="D110" s="37">
        <v>963</v>
      </c>
      <c r="E110" s="37">
        <v>957</v>
      </c>
      <c r="F110" s="18">
        <f t="shared" si="8"/>
        <v>1920</v>
      </c>
      <c r="G110" s="179"/>
      <c r="H110" s="199" t="s">
        <v>58</v>
      </c>
      <c r="I110" s="31">
        <f>+D123</f>
        <v>81.78</v>
      </c>
      <c r="J110" s="5">
        <f>+E123</f>
        <v>92.22</v>
      </c>
      <c r="K110" s="18">
        <f t="shared" si="9"/>
        <v>174</v>
      </c>
      <c r="M110" s="27"/>
      <c r="N110" s="27"/>
    </row>
    <row r="111" spans="3:14" ht="15.75" thickBot="1">
      <c r="C111" s="191" t="s">
        <v>18</v>
      </c>
      <c r="D111" s="37">
        <v>771</v>
      </c>
      <c r="E111" s="37">
        <v>853</v>
      </c>
      <c r="F111" s="18">
        <f t="shared" si="8"/>
        <v>1624</v>
      </c>
      <c r="G111" s="179"/>
      <c r="H111" s="200" t="s">
        <v>17</v>
      </c>
      <c r="I111" s="19">
        <f>SUM(I106:I110)</f>
        <v>10405.78</v>
      </c>
      <c r="J111" s="7">
        <f>SUM(J106:J110)</f>
        <v>11654.22</v>
      </c>
      <c r="K111" s="7">
        <f t="shared" si="9"/>
        <v>22060</v>
      </c>
      <c r="L111" s="150"/>
      <c r="M111" s="27"/>
      <c r="N111" s="27"/>
    </row>
    <row r="112" spans="3:14" ht="15">
      <c r="C112" s="191" t="s">
        <v>19</v>
      </c>
      <c r="D112" s="37">
        <v>686</v>
      </c>
      <c r="E112" s="37">
        <v>829</v>
      </c>
      <c r="F112" s="18">
        <f t="shared" si="8"/>
        <v>1515</v>
      </c>
      <c r="G112" s="179"/>
      <c r="H112" s="24"/>
      <c r="I112" s="24"/>
      <c r="J112" s="24"/>
      <c r="K112" s="27"/>
      <c r="L112" s="27"/>
      <c r="M112" s="27"/>
      <c r="N112" s="27"/>
    </row>
    <row r="113" spans="3:14" ht="15">
      <c r="C113" s="191" t="s">
        <v>20</v>
      </c>
      <c r="D113" s="37">
        <v>642</v>
      </c>
      <c r="E113" s="37">
        <v>826</v>
      </c>
      <c r="F113" s="18">
        <f t="shared" si="8"/>
        <v>1468</v>
      </c>
      <c r="G113" s="179"/>
      <c r="H113" s="12" t="s">
        <v>21</v>
      </c>
      <c r="I113" s="36">
        <f>SUM(D110:D114)</f>
        <v>3752</v>
      </c>
      <c r="J113" s="24"/>
      <c r="K113" s="24"/>
      <c r="L113" s="24"/>
      <c r="M113" s="24"/>
      <c r="N113" s="24"/>
    </row>
    <row r="114" spans="3:14" ht="15">
      <c r="C114" s="191" t="s">
        <v>22</v>
      </c>
      <c r="D114" s="37">
        <v>690</v>
      </c>
      <c r="E114" s="37">
        <v>834</v>
      </c>
      <c r="F114" s="18">
        <f t="shared" si="8"/>
        <v>1524</v>
      </c>
      <c r="G114" s="179"/>
      <c r="H114" s="12" t="s">
        <v>23</v>
      </c>
      <c r="I114" s="36">
        <f>SUM(E115:E118)</f>
        <v>2839</v>
      </c>
      <c r="J114" s="24"/>
      <c r="K114" s="24"/>
      <c r="L114" s="24"/>
      <c r="M114" s="24"/>
      <c r="N114" s="24"/>
    </row>
    <row r="115" spans="3:14" ht="15">
      <c r="C115" s="191" t="s">
        <v>24</v>
      </c>
      <c r="D115" s="37">
        <v>740</v>
      </c>
      <c r="E115" s="37">
        <v>867</v>
      </c>
      <c r="F115" s="18">
        <f t="shared" si="8"/>
        <v>1607</v>
      </c>
      <c r="G115" s="179"/>
      <c r="H115" s="24"/>
      <c r="I115" s="24"/>
      <c r="J115" s="24"/>
      <c r="K115" s="24"/>
      <c r="L115" s="24"/>
      <c r="M115" s="24"/>
      <c r="N115" s="24"/>
    </row>
    <row r="116" spans="3:14" ht="15">
      <c r="C116" s="191" t="s">
        <v>25</v>
      </c>
      <c r="D116" s="37">
        <v>692</v>
      </c>
      <c r="E116" s="37">
        <v>827</v>
      </c>
      <c r="F116" s="18">
        <f t="shared" si="8"/>
        <v>1519</v>
      </c>
      <c r="G116" s="179"/>
      <c r="H116" s="24"/>
      <c r="I116" s="24"/>
      <c r="J116" s="24"/>
      <c r="K116" s="24"/>
      <c r="L116" s="24"/>
      <c r="M116" s="24"/>
      <c r="N116" s="24"/>
    </row>
    <row r="117" spans="3:14" ht="15">
      <c r="C117" s="191" t="s">
        <v>26</v>
      </c>
      <c r="D117" s="37">
        <v>587</v>
      </c>
      <c r="E117" s="37">
        <v>635</v>
      </c>
      <c r="F117" s="18">
        <f t="shared" si="8"/>
        <v>1222</v>
      </c>
      <c r="G117" s="179"/>
      <c r="H117" s="24"/>
      <c r="I117" s="24"/>
      <c r="J117" s="24"/>
      <c r="K117" s="24"/>
      <c r="L117" s="24"/>
      <c r="M117" s="24"/>
      <c r="N117" s="24"/>
    </row>
    <row r="118" spans="3:14" ht="15">
      <c r="C118" s="191" t="s">
        <v>27</v>
      </c>
      <c r="D118" s="37">
        <v>433</v>
      </c>
      <c r="E118" s="37">
        <v>510</v>
      </c>
      <c r="F118" s="18">
        <f t="shared" si="8"/>
        <v>943</v>
      </c>
      <c r="G118" s="179"/>
      <c r="H118" s="24"/>
      <c r="I118" s="24"/>
      <c r="J118" s="24"/>
      <c r="K118" s="27"/>
      <c r="L118" s="27"/>
      <c r="M118" s="27"/>
      <c r="N118" s="27"/>
    </row>
    <row r="119" spans="3:14" ht="15">
      <c r="C119" s="191" t="s">
        <v>28</v>
      </c>
      <c r="D119" s="37">
        <v>318</v>
      </c>
      <c r="E119" s="37">
        <v>426</v>
      </c>
      <c r="F119" s="18">
        <f t="shared" si="8"/>
        <v>744</v>
      </c>
      <c r="G119" s="179"/>
      <c r="H119" s="24"/>
      <c r="I119" s="24"/>
      <c r="J119" s="24"/>
      <c r="K119" s="27"/>
      <c r="L119" s="27"/>
      <c r="M119" s="27"/>
      <c r="N119" s="27"/>
    </row>
    <row r="120" spans="3:14" ht="15">
      <c r="C120" s="191" t="s">
        <v>29</v>
      </c>
      <c r="D120" s="37">
        <v>230</v>
      </c>
      <c r="E120" s="37">
        <v>326</v>
      </c>
      <c r="F120" s="18">
        <f t="shared" si="8"/>
        <v>556</v>
      </c>
      <c r="G120" s="179"/>
      <c r="H120" s="24"/>
      <c r="I120" s="24"/>
      <c r="J120" s="24"/>
      <c r="K120" s="27"/>
      <c r="L120" s="27"/>
      <c r="M120" s="27"/>
      <c r="N120" s="27"/>
    </row>
    <row r="121" spans="3:14" ht="15">
      <c r="C121" s="191" t="s">
        <v>30</v>
      </c>
      <c r="D121" s="37">
        <v>172</v>
      </c>
      <c r="E121" s="37">
        <v>242</v>
      </c>
      <c r="F121" s="18">
        <f t="shared" si="8"/>
        <v>414</v>
      </c>
      <c r="G121" s="179"/>
      <c r="H121" s="24"/>
      <c r="I121" s="24"/>
      <c r="J121" s="24"/>
      <c r="K121" s="27"/>
      <c r="L121" s="27"/>
      <c r="M121" s="27"/>
      <c r="N121" s="27"/>
    </row>
    <row r="122" spans="3:14" ht="15">
      <c r="C122" s="191" t="s">
        <v>31</v>
      </c>
      <c r="D122" s="37">
        <v>169</v>
      </c>
      <c r="E122" s="37">
        <v>321</v>
      </c>
      <c r="F122" s="18">
        <f t="shared" si="8"/>
        <v>490</v>
      </c>
      <c r="G122" s="179"/>
      <c r="H122" s="24"/>
      <c r="I122" s="24"/>
      <c r="J122" s="24"/>
      <c r="K122" s="27"/>
      <c r="L122" s="27"/>
      <c r="M122" s="27"/>
      <c r="N122" s="27"/>
    </row>
    <row r="123" spans="3:14" ht="15.75" thickBot="1">
      <c r="C123" s="191" t="s">
        <v>58</v>
      </c>
      <c r="D123" s="170">
        <f>+F123*0.47</f>
        <v>81.78</v>
      </c>
      <c r="E123" s="170">
        <f>+F123-D123</f>
        <v>92.22</v>
      </c>
      <c r="F123" s="18">
        <v>174</v>
      </c>
      <c r="G123" s="179"/>
      <c r="H123" s="24"/>
      <c r="I123" s="24"/>
      <c r="J123" s="24"/>
      <c r="K123" s="27"/>
      <c r="L123" s="27"/>
      <c r="M123" s="27"/>
      <c r="N123" s="27"/>
    </row>
    <row r="124" spans="3:14" ht="15.75" thickBot="1">
      <c r="C124" s="193" t="s">
        <v>17</v>
      </c>
      <c r="D124" s="7">
        <f>SUM(D106:D123)</f>
        <v>10405.78</v>
      </c>
      <c r="E124" s="7">
        <f>SUM(E106:E123)</f>
        <v>11654.22</v>
      </c>
      <c r="F124" s="8">
        <f>SUM(F106:F123)</f>
        <v>22060</v>
      </c>
      <c r="G124" s="179"/>
      <c r="H124" s="24"/>
      <c r="I124" s="24"/>
      <c r="J124" s="24"/>
      <c r="K124" s="24"/>
      <c r="L124" s="24"/>
      <c r="M124" s="24"/>
      <c r="N124" s="24"/>
    </row>
    <row r="125" spans="3:14" ht="18.75" customHeight="1">
      <c r="C125" s="24"/>
      <c r="D125" s="24"/>
      <c r="E125" s="24"/>
      <c r="F125" s="169"/>
      <c r="G125" s="179"/>
      <c r="H125" s="24"/>
      <c r="I125" s="24"/>
      <c r="J125" s="24"/>
      <c r="K125" s="24"/>
      <c r="L125" s="24"/>
      <c r="M125" s="24"/>
      <c r="N125" s="24"/>
    </row>
    <row r="126" spans="3:14" ht="12.75">
      <c r="C126" s="24"/>
      <c r="D126" s="24"/>
      <c r="E126" s="24"/>
      <c r="F126" s="24"/>
      <c r="G126" s="179"/>
      <c r="H126" s="24"/>
      <c r="I126" s="24"/>
      <c r="J126" s="24"/>
      <c r="K126" s="24"/>
      <c r="L126" s="24"/>
      <c r="M126" s="24"/>
      <c r="N126" s="24"/>
    </row>
    <row r="127" spans="3:14" ht="13.5" thickBot="1">
      <c r="C127" s="24"/>
      <c r="D127" s="24"/>
      <c r="E127" s="24"/>
      <c r="F127" s="24"/>
      <c r="G127" s="179"/>
      <c r="H127" s="24"/>
      <c r="I127" s="24"/>
      <c r="J127" s="24"/>
      <c r="K127" s="24"/>
      <c r="L127" s="24"/>
      <c r="M127" s="24"/>
      <c r="N127" s="24"/>
    </row>
    <row r="128" spans="3:14" s="183" customFormat="1" ht="18" customHeight="1" thickBot="1">
      <c r="C128" s="320" t="s">
        <v>4</v>
      </c>
      <c r="D128" s="322" t="s">
        <v>36</v>
      </c>
      <c r="E128" s="323"/>
      <c r="F128" s="324"/>
      <c r="G128" s="182"/>
      <c r="H128" s="320" t="s">
        <v>4</v>
      </c>
      <c r="I128" s="322" t="s">
        <v>36</v>
      </c>
      <c r="J128" s="323"/>
      <c r="K128" s="324"/>
      <c r="L128" s="185"/>
      <c r="M128" s="185"/>
      <c r="N128" s="185"/>
    </row>
    <row r="129" spans="3:14" ht="20.25" customHeight="1" thickBot="1">
      <c r="C129" s="321"/>
      <c r="D129" s="188" t="s">
        <v>5</v>
      </c>
      <c r="E129" s="189" t="s">
        <v>6</v>
      </c>
      <c r="F129" s="190" t="s">
        <v>7</v>
      </c>
      <c r="G129" s="179"/>
      <c r="H129" s="325"/>
      <c r="I129" s="188" t="s">
        <v>5</v>
      </c>
      <c r="J129" s="189" t="s">
        <v>6</v>
      </c>
      <c r="K129" s="190" t="s">
        <v>7</v>
      </c>
      <c r="L129" s="24"/>
      <c r="M129" s="24"/>
      <c r="N129" s="24"/>
    </row>
    <row r="130" spans="3:14" ht="15">
      <c r="C130" s="191" t="s">
        <v>8</v>
      </c>
      <c r="D130" s="29">
        <v>689</v>
      </c>
      <c r="E130" s="29">
        <v>710</v>
      </c>
      <c r="F130" s="18">
        <f aca="true" t="shared" si="10" ref="F130:F146">SUM(D130:E130)</f>
        <v>1399</v>
      </c>
      <c r="G130" s="179"/>
      <c r="H130" s="194" t="s">
        <v>9</v>
      </c>
      <c r="I130" s="33">
        <f>SUM(D130:D131)</f>
        <v>1390</v>
      </c>
      <c r="J130" s="29">
        <f>SUM(E130:E131)</f>
        <v>1374</v>
      </c>
      <c r="K130" s="34">
        <f aca="true" t="shared" si="11" ref="K130:K135">SUM(I130:J130)</f>
        <v>2764</v>
      </c>
      <c r="L130" s="24"/>
      <c r="M130" s="24"/>
      <c r="N130" s="24"/>
    </row>
    <row r="131" spans="3:14" ht="15">
      <c r="C131" s="192" t="s">
        <v>10</v>
      </c>
      <c r="D131" s="5">
        <v>701</v>
      </c>
      <c r="E131" s="5">
        <v>664</v>
      </c>
      <c r="F131" s="18">
        <f t="shared" si="10"/>
        <v>1365</v>
      </c>
      <c r="G131" s="179"/>
      <c r="H131" s="195" t="s">
        <v>11</v>
      </c>
      <c r="I131" s="31">
        <f>SUM(D132:D133)</f>
        <v>1463</v>
      </c>
      <c r="J131" s="5">
        <f>SUM(E132:E133)</f>
        <v>1461</v>
      </c>
      <c r="K131" s="18">
        <f t="shared" si="11"/>
        <v>2924</v>
      </c>
      <c r="L131" s="24"/>
      <c r="M131" s="24"/>
      <c r="N131" s="24"/>
    </row>
    <row r="132" spans="3:14" ht="15">
      <c r="C132" s="191" t="s">
        <v>12</v>
      </c>
      <c r="D132" s="5">
        <v>720</v>
      </c>
      <c r="E132" s="5">
        <v>671</v>
      </c>
      <c r="F132" s="18">
        <f t="shared" si="10"/>
        <v>1391</v>
      </c>
      <c r="G132" s="179"/>
      <c r="H132" s="195" t="s">
        <v>13</v>
      </c>
      <c r="I132" s="31">
        <f>SUM(D134:D142)</f>
        <v>5047</v>
      </c>
      <c r="J132" s="5">
        <f>SUM(E134:E142)</f>
        <v>6318</v>
      </c>
      <c r="K132" s="18">
        <f t="shared" si="11"/>
        <v>11365</v>
      </c>
      <c r="L132" s="27"/>
      <c r="M132" s="27"/>
      <c r="N132" s="27"/>
    </row>
    <row r="133" spans="3:14" ht="15">
      <c r="C133" s="191" t="s">
        <v>14</v>
      </c>
      <c r="D133" s="35">
        <v>743</v>
      </c>
      <c r="E133" s="35">
        <v>790</v>
      </c>
      <c r="F133" s="18">
        <f t="shared" si="10"/>
        <v>1533</v>
      </c>
      <c r="G133" s="179"/>
      <c r="H133" s="195" t="s">
        <v>15</v>
      </c>
      <c r="I133" s="31">
        <f>SUM(D143:D146)</f>
        <v>936</v>
      </c>
      <c r="J133" s="5">
        <f>SUM(E143:E146)</f>
        <v>1439</v>
      </c>
      <c r="K133" s="18">
        <f t="shared" si="11"/>
        <v>2375</v>
      </c>
      <c r="L133" s="27"/>
      <c r="M133" s="27"/>
      <c r="N133" s="27"/>
    </row>
    <row r="134" spans="3:14" ht="15.75" thickBot="1">
      <c r="C134" s="191" t="s">
        <v>16</v>
      </c>
      <c r="D134" s="35">
        <v>791</v>
      </c>
      <c r="E134" s="35">
        <v>893</v>
      </c>
      <c r="F134" s="18">
        <f t="shared" si="10"/>
        <v>1684</v>
      </c>
      <c r="G134" s="179"/>
      <c r="H134" s="199" t="s">
        <v>58</v>
      </c>
      <c r="I134" s="31">
        <f>+D147</f>
        <v>59.4</v>
      </c>
      <c r="J134" s="5">
        <f>+E147</f>
        <v>72.6</v>
      </c>
      <c r="K134" s="18">
        <f t="shared" si="11"/>
        <v>132</v>
      </c>
      <c r="M134" s="27"/>
      <c r="N134" s="27"/>
    </row>
    <row r="135" spans="3:14" ht="15.75" thickBot="1">
      <c r="C135" s="191" t="s">
        <v>18</v>
      </c>
      <c r="D135" s="35">
        <v>613</v>
      </c>
      <c r="E135" s="35">
        <v>756</v>
      </c>
      <c r="F135" s="18">
        <f t="shared" si="10"/>
        <v>1369</v>
      </c>
      <c r="G135" s="179"/>
      <c r="H135" s="200" t="s">
        <v>17</v>
      </c>
      <c r="I135" s="19">
        <f>SUM(I130:I134)</f>
        <v>8895.4</v>
      </c>
      <c r="J135" s="7">
        <f>SUM(J130:J134)</f>
        <v>10664.6</v>
      </c>
      <c r="K135" s="7">
        <f t="shared" si="11"/>
        <v>19560</v>
      </c>
      <c r="L135" s="150"/>
      <c r="M135" s="27"/>
      <c r="N135" s="27"/>
    </row>
    <row r="136" spans="3:14" ht="15">
      <c r="C136" s="191" t="s">
        <v>19</v>
      </c>
      <c r="D136" s="35">
        <v>574</v>
      </c>
      <c r="E136" s="35">
        <v>758</v>
      </c>
      <c r="F136" s="18">
        <f t="shared" si="10"/>
        <v>1332</v>
      </c>
      <c r="G136" s="179"/>
      <c r="H136" s="24"/>
      <c r="I136" s="24"/>
      <c r="J136" s="24"/>
      <c r="K136" s="27"/>
      <c r="L136" s="27"/>
      <c r="M136" s="27"/>
      <c r="N136" s="27"/>
    </row>
    <row r="137" spans="3:14" ht="15">
      <c r="C137" s="191" t="s">
        <v>20</v>
      </c>
      <c r="D137" s="35">
        <v>548</v>
      </c>
      <c r="E137" s="35">
        <v>753</v>
      </c>
      <c r="F137" s="18">
        <f t="shared" si="10"/>
        <v>1301</v>
      </c>
      <c r="G137" s="179"/>
      <c r="H137" s="12" t="s">
        <v>21</v>
      </c>
      <c r="I137" s="36">
        <f>SUM(D134:D138)</f>
        <v>3052</v>
      </c>
      <c r="J137" s="24"/>
      <c r="K137" s="24"/>
      <c r="L137" s="24"/>
      <c r="M137" s="24"/>
      <c r="N137" s="24"/>
    </row>
    <row r="138" spans="3:14" ht="15">
      <c r="C138" s="191" t="s">
        <v>22</v>
      </c>
      <c r="D138" s="35">
        <v>526</v>
      </c>
      <c r="E138" s="35">
        <v>729</v>
      </c>
      <c r="F138" s="18">
        <f t="shared" si="10"/>
        <v>1255</v>
      </c>
      <c r="G138" s="179"/>
      <c r="H138" s="12" t="s">
        <v>23</v>
      </c>
      <c r="I138" s="36">
        <f>SUM(E139:E142)</f>
        <v>2429</v>
      </c>
      <c r="J138" s="24"/>
      <c r="K138" s="24"/>
      <c r="L138" s="24"/>
      <c r="M138" s="24"/>
      <c r="N138" s="24"/>
    </row>
    <row r="139" spans="3:14" ht="15">
      <c r="C139" s="191" t="s">
        <v>24</v>
      </c>
      <c r="D139" s="35">
        <v>636</v>
      </c>
      <c r="E139" s="35">
        <v>683</v>
      </c>
      <c r="F139" s="18">
        <f t="shared" si="10"/>
        <v>1319</v>
      </c>
      <c r="G139" s="179"/>
      <c r="H139" s="24"/>
      <c r="I139" s="24"/>
      <c r="J139" s="24"/>
      <c r="K139" s="24"/>
      <c r="L139" s="24"/>
      <c r="M139" s="24"/>
      <c r="N139" s="24"/>
    </row>
    <row r="140" spans="3:14" ht="15">
      <c r="C140" s="191" t="s">
        <v>25</v>
      </c>
      <c r="D140" s="35">
        <v>571</v>
      </c>
      <c r="E140" s="35">
        <v>703</v>
      </c>
      <c r="F140" s="18">
        <f t="shared" si="10"/>
        <v>1274</v>
      </c>
      <c r="G140" s="179"/>
      <c r="H140" s="24"/>
      <c r="I140" s="24"/>
      <c r="J140" s="24"/>
      <c r="K140" s="24"/>
      <c r="L140" s="24"/>
      <c r="M140" s="24"/>
      <c r="N140" s="24"/>
    </row>
    <row r="141" spans="3:14" ht="15">
      <c r="C141" s="191" t="s">
        <v>26</v>
      </c>
      <c r="D141" s="35">
        <v>447</v>
      </c>
      <c r="E141" s="35">
        <v>572</v>
      </c>
      <c r="F141" s="18">
        <f t="shared" si="10"/>
        <v>1019</v>
      </c>
      <c r="G141" s="179"/>
      <c r="H141" s="24"/>
      <c r="I141" s="24"/>
      <c r="J141" s="24"/>
      <c r="K141" s="24"/>
      <c r="L141" s="24"/>
      <c r="M141" s="24"/>
      <c r="N141" s="24"/>
    </row>
    <row r="142" spans="3:14" ht="15">
      <c r="C142" s="191" t="s">
        <v>27</v>
      </c>
      <c r="D142" s="35">
        <v>341</v>
      </c>
      <c r="E142" s="35">
        <v>471</v>
      </c>
      <c r="F142" s="18">
        <f t="shared" si="10"/>
        <v>812</v>
      </c>
      <c r="G142" s="179"/>
      <c r="H142" s="24"/>
      <c r="I142" s="24"/>
      <c r="J142" s="24"/>
      <c r="K142" s="27"/>
      <c r="L142" s="27"/>
      <c r="M142" s="27"/>
      <c r="N142" s="27"/>
    </row>
    <row r="143" spans="3:14" ht="15">
      <c r="C143" s="191" t="s">
        <v>28</v>
      </c>
      <c r="D143" s="35">
        <v>298</v>
      </c>
      <c r="E143" s="35">
        <v>411</v>
      </c>
      <c r="F143" s="18">
        <f t="shared" si="10"/>
        <v>709</v>
      </c>
      <c r="G143" s="179"/>
      <c r="H143" s="24"/>
      <c r="I143" s="24"/>
      <c r="J143" s="24"/>
      <c r="K143" s="27"/>
      <c r="L143" s="27"/>
      <c r="M143" s="27"/>
      <c r="N143" s="27"/>
    </row>
    <row r="144" spans="3:14" ht="15">
      <c r="C144" s="191" t="s">
        <v>29</v>
      </c>
      <c r="D144" s="35">
        <v>223</v>
      </c>
      <c r="E144" s="35">
        <v>324</v>
      </c>
      <c r="F144" s="18">
        <f t="shared" si="10"/>
        <v>547</v>
      </c>
      <c r="G144" s="179"/>
      <c r="H144" s="24"/>
      <c r="I144" s="24"/>
      <c r="J144" s="24"/>
      <c r="K144" s="27"/>
      <c r="L144" s="27"/>
      <c r="M144" s="27"/>
      <c r="N144" s="27"/>
    </row>
    <row r="145" spans="3:14" ht="15">
      <c r="C145" s="191" t="s">
        <v>30</v>
      </c>
      <c r="D145" s="35">
        <v>203</v>
      </c>
      <c r="E145" s="35">
        <v>279</v>
      </c>
      <c r="F145" s="18">
        <f t="shared" si="10"/>
        <v>482</v>
      </c>
      <c r="G145" s="179"/>
      <c r="H145" s="24"/>
      <c r="I145" s="24"/>
      <c r="J145" s="24"/>
      <c r="K145" s="27"/>
      <c r="L145" s="27"/>
      <c r="M145" s="27"/>
      <c r="N145" s="27"/>
    </row>
    <row r="146" spans="3:14" ht="15">
      <c r="C146" s="191" t="s">
        <v>31</v>
      </c>
      <c r="D146" s="35">
        <v>212</v>
      </c>
      <c r="E146" s="35">
        <v>425</v>
      </c>
      <c r="F146" s="18">
        <f t="shared" si="10"/>
        <v>637</v>
      </c>
      <c r="G146" s="179"/>
      <c r="H146" s="24"/>
      <c r="I146" s="24"/>
      <c r="J146" s="24"/>
      <c r="K146" s="27"/>
      <c r="L146" s="27"/>
      <c r="M146" s="27"/>
      <c r="N146" s="27"/>
    </row>
    <row r="147" spans="3:14" ht="15.75" thickBot="1">
      <c r="C147" s="191" t="s">
        <v>58</v>
      </c>
      <c r="D147" s="170">
        <f>+F147*0.45</f>
        <v>59.4</v>
      </c>
      <c r="E147" s="170">
        <f>+F147-D147</f>
        <v>72.6</v>
      </c>
      <c r="F147" s="18">
        <v>132</v>
      </c>
      <c r="G147" s="179"/>
      <c r="H147" s="24"/>
      <c r="I147" s="24"/>
      <c r="J147" s="24"/>
      <c r="K147" s="27"/>
      <c r="L147" s="27"/>
      <c r="M147" s="27"/>
      <c r="N147" s="27"/>
    </row>
    <row r="148" spans="3:14" ht="15.75" thickBot="1">
      <c r="C148" s="193" t="s">
        <v>17</v>
      </c>
      <c r="D148" s="7">
        <f>SUM(D130:D147)</f>
        <v>8895.4</v>
      </c>
      <c r="E148" s="7">
        <f>SUM(E130:E147)</f>
        <v>10664.6</v>
      </c>
      <c r="F148" s="8">
        <f>SUM(F130:F147)</f>
        <v>19560</v>
      </c>
      <c r="G148" s="179"/>
      <c r="H148" s="24"/>
      <c r="I148" s="24"/>
      <c r="J148" s="24"/>
      <c r="K148" s="24"/>
      <c r="L148" s="24"/>
      <c r="M148" s="24"/>
      <c r="N148" s="24"/>
    </row>
    <row r="149" spans="6:14" ht="19.5" customHeight="1">
      <c r="F149" s="169"/>
      <c r="G149" s="179"/>
      <c r="H149" s="24"/>
      <c r="I149" s="24"/>
      <c r="J149" s="24"/>
      <c r="K149" s="24"/>
      <c r="L149" s="24"/>
      <c r="M149" s="24"/>
      <c r="N149" s="24"/>
    </row>
    <row r="150" spans="7:14" ht="12.75">
      <c r="G150" s="179"/>
      <c r="H150" s="24"/>
      <c r="I150" s="24"/>
      <c r="J150" s="24"/>
      <c r="K150" s="24"/>
      <c r="L150" s="24"/>
      <c r="M150" s="24"/>
      <c r="N150" s="24"/>
    </row>
    <row r="151" spans="7:14" ht="13.5" thickBot="1">
      <c r="G151" s="179"/>
      <c r="H151" s="24"/>
      <c r="I151" s="24"/>
      <c r="J151" s="24"/>
      <c r="K151" s="24"/>
      <c r="L151" s="24"/>
      <c r="M151" s="24"/>
      <c r="N151" s="24"/>
    </row>
    <row r="152" spans="3:14" ht="18" customHeight="1" thickBot="1">
      <c r="C152" s="320" t="s">
        <v>4</v>
      </c>
      <c r="D152" s="322" t="s">
        <v>37</v>
      </c>
      <c r="E152" s="323"/>
      <c r="F152" s="324"/>
      <c r="G152" s="179"/>
      <c r="H152" s="320" t="s">
        <v>4</v>
      </c>
      <c r="I152" s="322" t="s">
        <v>36</v>
      </c>
      <c r="J152" s="323"/>
      <c r="K152" s="324"/>
      <c r="L152" s="24"/>
      <c r="M152" s="24"/>
      <c r="N152" s="24"/>
    </row>
    <row r="153" spans="3:14" ht="20.25" customHeight="1" thickBot="1">
      <c r="C153" s="321"/>
      <c r="D153" s="188" t="s">
        <v>5</v>
      </c>
      <c r="E153" s="189" t="s">
        <v>6</v>
      </c>
      <c r="F153" s="190" t="s">
        <v>7</v>
      </c>
      <c r="G153" s="179"/>
      <c r="H153" s="325"/>
      <c r="I153" s="188" t="s">
        <v>5</v>
      </c>
      <c r="J153" s="189" t="s">
        <v>6</v>
      </c>
      <c r="K153" s="190" t="s">
        <v>7</v>
      </c>
      <c r="L153" s="24"/>
      <c r="M153" s="24"/>
      <c r="N153" s="24"/>
    </row>
    <row r="154" spans="3:14" ht="15">
      <c r="C154" s="191" t="s">
        <v>8</v>
      </c>
      <c r="D154" s="29">
        <v>1152</v>
      </c>
      <c r="E154" s="29">
        <v>1133</v>
      </c>
      <c r="F154" s="18">
        <f>SUM(D154:E154)</f>
        <v>2285</v>
      </c>
      <c r="G154" s="179"/>
      <c r="H154" s="194" t="s">
        <v>9</v>
      </c>
      <c r="I154" s="33">
        <f>SUM(D154:D155)</f>
        <v>2267</v>
      </c>
      <c r="J154" s="29">
        <f>SUM(E154:E155)</f>
        <v>2188</v>
      </c>
      <c r="K154" s="34">
        <f aca="true" t="shared" si="12" ref="K154:K159">SUM(I154:J154)</f>
        <v>4455</v>
      </c>
      <c r="L154" s="24"/>
      <c r="M154" s="24"/>
      <c r="N154" s="24"/>
    </row>
    <row r="155" spans="3:14" ht="15">
      <c r="C155" s="192" t="s">
        <v>10</v>
      </c>
      <c r="D155" s="5">
        <v>1115</v>
      </c>
      <c r="E155" s="5">
        <v>1055</v>
      </c>
      <c r="F155" s="18">
        <f aca="true" t="shared" si="13" ref="F155:F170">SUM(D155:E155)</f>
        <v>2170</v>
      </c>
      <c r="G155" s="179"/>
      <c r="H155" s="195" t="s">
        <v>11</v>
      </c>
      <c r="I155" s="31">
        <f>SUM(D156:D157)</f>
        <v>2060</v>
      </c>
      <c r="J155" s="5">
        <f>SUM(E156:E157)</f>
        <v>2069</v>
      </c>
      <c r="K155" s="18">
        <f t="shared" si="12"/>
        <v>4129</v>
      </c>
      <c r="L155" s="24"/>
      <c r="M155" s="24"/>
      <c r="N155" s="24"/>
    </row>
    <row r="156" spans="3:14" ht="15">
      <c r="C156" s="191" t="s">
        <v>12</v>
      </c>
      <c r="D156" s="5">
        <v>1013</v>
      </c>
      <c r="E156" s="5">
        <v>1018</v>
      </c>
      <c r="F156" s="18">
        <f t="shared" si="13"/>
        <v>2031</v>
      </c>
      <c r="G156" s="179"/>
      <c r="H156" s="195" t="s">
        <v>13</v>
      </c>
      <c r="I156" s="31">
        <f>SUM(D158:D166)</f>
        <v>6264</v>
      </c>
      <c r="J156" s="5">
        <f>SUM(E158:E166)</f>
        <v>7441</v>
      </c>
      <c r="K156" s="18">
        <f t="shared" si="12"/>
        <v>13705</v>
      </c>
      <c r="L156" s="24"/>
      <c r="M156" s="24"/>
      <c r="N156" s="24"/>
    </row>
    <row r="157" spans="3:14" ht="15">
      <c r="C157" s="191" t="s">
        <v>14</v>
      </c>
      <c r="D157" s="35">
        <v>1047</v>
      </c>
      <c r="E157" s="35">
        <v>1051</v>
      </c>
      <c r="F157" s="18">
        <f t="shared" si="13"/>
        <v>2098</v>
      </c>
      <c r="G157" s="179"/>
      <c r="H157" s="195" t="s">
        <v>15</v>
      </c>
      <c r="I157" s="31">
        <f>SUM(D167:D170)</f>
        <v>661</v>
      </c>
      <c r="J157" s="5">
        <f>SUM(E167:E170)</f>
        <v>909</v>
      </c>
      <c r="K157" s="18">
        <f t="shared" si="12"/>
        <v>1570</v>
      </c>
      <c r="L157" s="24"/>
      <c r="M157" s="24"/>
      <c r="N157" s="24"/>
    </row>
    <row r="158" spans="3:14" ht="15.75" thickBot="1">
      <c r="C158" s="191" t="s">
        <v>16</v>
      </c>
      <c r="D158" s="35">
        <v>932</v>
      </c>
      <c r="E158" s="35">
        <v>1134</v>
      </c>
      <c r="F158" s="18">
        <f t="shared" si="13"/>
        <v>2066</v>
      </c>
      <c r="G158" s="179"/>
      <c r="H158" s="199" t="s">
        <v>58</v>
      </c>
      <c r="I158" s="31">
        <f>+D171</f>
        <v>32.9</v>
      </c>
      <c r="J158" s="5">
        <f>+E171</f>
        <v>37.1</v>
      </c>
      <c r="K158" s="18">
        <f t="shared" si="12"/>
        <v>70</v>
      </c>
      <c r="M158" s="24"/>
      <c r="N158" s="24"/>
    </row>
    <row r="159" spans="3:14" ht="15.75" thickBot="1">
      <c r="C159" s="191" t="s">
        <v>18</v>
      </c>
      <c r="D159" s="35">
        <v>814</v>
      </c>
      <c r="E159" s="35">
        <v>1002</v>
      </c>
      <c r="F159" s="18">
        <f t="shared" si="13"/>
        <v>1816</v>
      </c>
      <c r="G159" s="179"/>
      <c r="H159" s="200" t="s">
        <v>17</v>
      </c>
      <c r="I159" s="19">
        <f>SUM(I154:I158)</f>
        <v>11284.9</v>
      </c>
      <c r="J159" s="7">
        <f>SUM(J154:J158)</f>
        <v>12644.1</v>
      </c>
      <c r="K159" s="7">
        <f t="shared" si="12"/>
        <v>23929</v>
      </c>
      <c r="L159" s="150"/>
      <c r="M159" s="24"/>
      <c r="N159" s="24"/>
    </row>
    <row r="160" spans="3:14" ht="15">
      <c r="C160" s="191" t="s">
        <v>19</v>
      </c>
      <c r="D160" s="35">
        <v>802</v>
      </c>
      <c r="E160" s="35">
        <v>1036</v>
      </c>
      <c r="F160" s="18">
        <f t="shared" si="13"/>
        <v>1838</v>
      </c>
      <c r="G160" s="179"/>
      <c r="H160" s="24"/>
      <c r="I160" s="24"/>
      <c r="J160" s="24"/>
      <c r="K160" s="24"/>
      <c r="L160" s="24"/>
      <c r="M160" s="24"/>
      <c r="N160" s="24"/>
    </row>
    <row r="161" spans="3:14" ht="15">
      <c r="C161" s="191" t="s">
        <v>20</v>
      </c>
      <c r="D161" s="35">
        <v>807</v>
      </c>
      <c r="E161" s="35">
        <v>992</v>
      </c>
      <c r="F161" s="18">
        <f t="shared" si="13"/>
        <v>1799</v>
      </c>
      <c r="G161" s="179"/>
      <c r="H161" s="12" t="s">
        <v>21</v>
      </c>
      <c r="I161" s="36">
        <f>SUM(D158:D162)</f>
        <v>4154</v>
      </c>
      <c r="J161" s="24"/>
      <c r="K161" s="24"/>
      <c r="L161" s="24"/>
      <c r="M161" s="24"/>
      <c r="N161" s="24"/>
    </row>
    <row r="162" spans="3:14" ht="15">
      <c r="C162" s="191" t="s">
        <v>22</v>
      </c>
      <c r="D162" s="35">
        <v>799</v>
      </c>
      <c r="E162" s="35">
        <v>953</v>
      </c>
      <c r="F162" s="18">
        <f t="shared" si="13"/>
        <v>1752</v>
      </c>
      <c r="G162" s="179"/>
      <c r="H162" s="12" t="s">
        <v>23</v>
      </c>
      <c r="I162" s="36">
        <f>SUM(E163:E166)</f>
        <v>2324</v>
      </c>
      <c r="J162" s="24"/>
      <c r="K162" s="24"/>
      <c r="L162" s="24"/>
      <c r="M162" s="24"/>
      <c r="N162" s="24"/>
    </row>
    <row r="163" spans="3:14" ht="15">
      <c r="C163" s="191" t="s">
        <v>24</v>
      </c>
      <c r="D163" s="35">
        <v>759</v>
      </c>
      <c r="E163" s="35">
        <v>832</v>
      </c>
      <c r="F163" s="18">
        <f t="shared" si="13"/>
        <v>1591</v>
      </c>
      <c r="G163" s="179"/>
      <c r="J163" s="24"/>
      <c r="K163" s="24"/>
      <c r="L163" s="24"/>
      <c r="M163" s="24"/>
      <c r="N163" s="24"/>
    </row>
    <row r="164" spans="3:14" ht="15">
      <c r="C164" s="191" t="s">
        <v>25</v>
      </c>
      <c r="D164" s="35">
        <v>604</v>
      </c>
      <c r="E164" s="35">
        <v>653</v>
      </c>
      <c r="F164" s="18">
        <f t="shared" si="13"/>
        <v>1257</v>
      </c>
      <c r="G164" s="179"/>
      <c r="H164" s="24"/>
      <c r="I164" s="24"/>
      <c r="J164" s="24"/>
      <c r="K164" s="24"/>
      <c r="L164" s="24"/>
      <c r="M164" s="24"/>
      <c r="N164" s="24"/>
    </row>
    <row r="165" spans="3:14" ht="15">
      <c r="C165" s="191" t="s">
        <v>26</v>
      </c>
      <c r="D165" s="35">
        <v>402</v>
      </c>
      <c r="E165" s="35">
        <v>503</v>
      </c>
      <c r="F165" s="18">
        <f t="shared" si="13"/>
        <v>905</v>
      </c>
      <c r="G165" s="179"/>
      <c r="H165" s="24"/>
      <c r="I165" s="24"/>
      <c r="J165" s="24"/>
      <c r="K165" s="24"/>
      <c r="L165" s="24"/>
      <c r="M165" s="24"/>
      <c r="N165" s="24"/>
    </row>
    <row r="166" spans="3:14" ht="15">
      <c r="C166" s="191" t="s">
        <v>27</v>
      </c>
      <c r="D166" s="35">
        <v>345</v>
      </c>
      <c r="E166" s="35">
        <v>336</v>
      </c>
      <c r="F166" s="18">
        <f t="shared" si="13"/>
        <v>681</v>
      </c>
      <c r="G166" s="179"/>
      <c r="H166" s="24"/>
      <c r="I166" s="24"/>
      <c r="J166" s="24"/>
      <c r="K166" s="24"/>
      <c r="L166" s="24"/>
      <c r="M166" s="24"/>
      <c r="N166" s="24"/>
    </row>
    <row r="167" spans="3:14" ht="15">
      <c r="C167" s="191" t="s">
        <v>28</v>
      </c>
      <c r="D167" s="35">
        <v>241</v>
      </c>
      <c r="E167" s="35">
        <v>339</v>
      </c>
      <c r="F167" s="18">
        <f t="shared" si="13"/>
        <v>580</v>
      </c>
      <c r="G167" s="179"/>
      <c r="H167" s="24"/>
      <c r="I167" s="24"/>
      <c r="J167" s="24"/>
      <c r="K167" s="24"/>
      <c r="L167" s="24"/>
      <c r="M167" s="24"/>
      <c r="N167" s="24"/>
    </row>
    <row r="168" spans="3:14" ht="15">
      <c r="C168" s="191" t="s">
        <v>29</v>
      </c>
      <c r="D168" s="35">
        <v>198</v>
      </c>
      <c r="E168" s="35">
        <v>228</v>
      </c>
      <c r="F168" s="18">
        <f t="shared" si="13"/>
        <v>426</v>
      </c>
      <c r="G168" s="179"/>
      <c r="H168" s="24"/>
      <c r="I168" s="24"/>
      <c r="J168" s="24"/>
      <c r="K168" s="24"/>
      <c r="L168" s="24"/>
      <c r="M168" s="24"/>
      <c r="N168" s="24"/>
    </row>
    <row r="169" spans="3:14" ht="15">
      <c r="C169" s="191" t="s">
        <v>30</v>
      </c>
      <c r="D169" s="175">
        <v>102</v>
      </c>
      <c r="E169" s="175">
        <v>152</v>
      </c>
      <c r="F169" s="18">
        <f t="shared" si="13"/>
        <v>254</v>
      </c>
      <c r="G169" s="179"/>
      <c r="H169" s="24"/>
      <c r="I169" s="24"/>
      <c r="J169" s="24"/>
      <c r="K169" s="24"/>
      <c r="L169" s="24"/>
      <c r="M169" s="24"/>
      <c r="N169" s="24"/>
    </row>
    <row r="170" spans="3:14" ht="15">
      <c r="C170" s="191" t="s">
        <v>31</v>
      </c>
      <c r="D170" s="176">
        <v>120</v>
      </c>
      <c r="E170" s="176">
        <v>190</v>
      </c>
      <c r="F170" s="18">
        <f t="shared" si="13"/>
        <v>310</v>
      </c>
      <c r="G170" s="179"/>
      <c r="H170" s="24"/>
      <c r="I170" s="24"/>
      <c r="J170" s="24"/>
      <c r="K170" s="24"/>
      <c r="L170" s="24"/>
      <c r="M170" s="24"/>
      <c r="N170" s="24"/>
    </row>
    <row r="171" spans="3:14" ht="15.75" thickBot="1">
      <c r="C171" s="191" t="s">
        <v>58</v>
      </c>
      <c r="D171" s="170">
        <f>+F171*0.47</f>
        <v>32.9</v>
      </c>
      <c r="E171" s="174">
        <f>+F171-D171</f>
        <v>37.1</v>
      </c>
      <c r="F171" s="18">
        <v>70</v>
      </c>
      <c r="G171" s="179"/>
      <c r="H171" s="24"/>
      <c r="I171" s="24"/>
      <c r="J171" s="24"/>
      <c r="K171" s="24"/>
      <c r="L171" s="24"/>
      <c r="M171" s="24"/>
      <c r="N171" s="24"/>
    </row>
    <row r="172" spans="3:14" ht="15.75" thickBot="1">
      <c r="C172" s="193" t="s">
        <v>17</v>
      </c>
      <c r="D172" s="7">
        <f>SUM(D154:D171)</f>
        <v>11284.9</v>
      </c>
      <c r="E172" s="7">
        <f>SUM(E154:E171)</f>
        <v>12644.1</v>
      </c>
      <c r="F172" s="8">
        <f>SUM(F154:F171)</f>
        <v>23929</v>
      </c>
      <c r="G172" s="179"/>
      <c r="H172" s="24"/>
      <c r="I172" s="24"/>
      <c r="J172" s="24"/>
      <c r="K172" s="24"/>
      <c r="L172" s="24"/>
      <c r="M172" s="24"/>
      <c r="N172" s="24"/>
    </row>
    <row r="173" spans="6:14" ht="15">
      <c r="F173" s="169"/>
      <c r="G173" s="179"/>
      <c r="H173" s="24"/>
      <c r="I173" s="24"/>
      <c r="J173" s="24"/>
      <c r="K173" s="24"/>
      <c r="L173" s="24"/>
      <c r="M173" s="24"/>
      <c r="N173" s="24"/>
    </row>
    <row r="174" spans="7:14" ht="12.75">
      <c r="G174" s="179"/>
      <c r="H174" s="24"/>
      <c r="I174" s="24"/>
      <c r="J174" s="24"/>
      <c r="K174" s="24"/>
      <c r="L174" s="24"/>
      <c r="M174" s="24"/>
      <c r="N174" s="24"/>
    </row>
    <row r="175" spans="7:14" ht="13.5" thickBot="1">
      <c r="G175" s="179"/>
      <c r="H175" s="24"/>
      <c r="I175" s="24"/>
      <c r="J175" s="24"/>
      <c r="K175" s="24"/>
      <c r="L175" s="24"/>
      <c r="M175" s="24"/>
      <c r="N175" s="24"/>
    </row>
    <row r="176" spans="3:14" ht="18" customHeight="1" thickBot="1">
      <c r="C176" s="320" t="s">
        <v>4</v>
      </c>
      <c r="D176" s="322" t="s">
        <v>38</v>
      </c>
      <c r="E176" s="323"/>
      <c r="F176" s="324"/>
      <c r="G176" s="179"/>
      <c r="H176" s="320" t="s">
        <v>4</v>
      </c>
      <c r="I176" s="322" t="s">
        <v>38</v>
      </c>
      <c r="J176" s="323"/>
      <c r="K176" s="324"/>
      <c r="L176" s="24"/>
      <c r="M176" s="24"/>
      <c r="N176" s="24"/>
    </row>
    <row r="177" spans="3:14" ht="20.25" customHeight="1" thickBot="1">
      <c r="C177" s="321"/>
      <c r="D177" s="188" t="s">
        <v>5</v>
      </c>
      <c r="E177" s="189" t="s">
        <v>6</v>
      </c>
      <c r="F177" s="190" t="s">
        <v>7</v>
      </c>
      <c r="G177" s="179"/>
      <c r="H177" s="325"/>
      <c r="I177" s="188" t="s">
        <v>5</v>
      </c>
      <c r="J177" s="189" t="s">
        <v>6</v>
      </c>
      <c r="K177" s="190" t="s">
        <v>7</v>
      </c>
      <c r="L177" s="24"/>
      <c r="M177" s="24"/>
      <c r="N177" s="24"/>
    </row>
    <row r="178" spans="3:14" ht="15">
      <c r="C178" s="191" t="s">
        <v>8</v>
      </c>
      <c r="D178" s="33">
        <v>15</v>
      </c>
      <c r="E178" s="29">
        <v>13</v>
      </c>
      <c r="F178" s="18">
        <f aca="true" t="shared" si="14" ref="F178:F194">SUM(D178:E178)</f>
        <v>28</v>
      </c>
      <c r="G178" s="179"/>
      <c r="H178" s="194" t="s">
        <v>9</v>
      </c>
      <c r="I178" s="33">
        <f>SUM(D178:D179)</f>
        <v>44</v>
      </c>
      <c r="J178" s="29">
        <f>SUM(E178:E179)</f>
        <v>35</v>
      </c>
      <c r="K178" s="34">
        <f aca="true" t="shared" si="15" ref="K178:K183">SUM(I178:J178)</f>
        <v>79</v>
      </c>
      <c r="L178" s="24"/>
      <c r="M178" s="24"/>
      <c r="N178" s="24"/>
    </row>
    <row r="179" spans="3:14" ht="15">
      <c r="C179" s="192" t="s">
        <v>10</v>
      </c>
      <c r="D179" s="31">
        <v>29</v>
      </c>
      <c r="E179" s="5">
        <v>22</v>
      </c>
      <c r="F179" s="18">
        <f t="shared" si="14"/>
        <v>51</v>
      </c>
      <c r="G179" s="179"/>
      <c r="H179" s="195" t="s">
        <v>11</v>
      </c>
      <c r="I179" s="31">
        <f>SUM(D180:D181)</f>
        <v>81</v>
      </c>
      <c r="J179" s="5">
        <f>SUM(E180:E181)</f>
        <v>72</v>
      </c>
      <c r="K179" s="18">
        <f t="shared" si="15"/>
        <v>153</v>
      </c>
      <c r="L179" s="24"/>
      <c r="M179" s="24"/>
      <c r="N179" s="24"/>
    </row>
    <row r="180" spans="3:14" ht="15">
      <c r="C180" s="191" t="s">
        <v>12</v>
      </c>
      <c r="D180" s="31">
        <v>36</v>
      </c>
      <c r="E180" s="5">
        <v>32</v>
      </c>
      <c r="F180" s="18">
        <f t="shared" si="14"/>
        <v>68</v>
      </c>
      <c r="G180" s="179"/>
      <c r="H180" s="195" t="s">
        <v>13</v>
      </c>
      <c r="I180" s="31">
        <f>SUM(D182:D190)</f>
        <v>354</v>
      </c>
      <c r="J180" s="5">
        <f>SUM(E182:E190)</f>
        <v>312</v>
      </c>
      <c r="K180" s="18">
        <f t="shared" si="15"/>
        <v>666</v>
      </c>
      <c r="L180" s="24"/>
      <c r="M180" s="24"/>
      <c r="N180" s="24"/>
    </row>
    <row r="181" spans="3:14" ht="15">
      <c r="C181" s="191" t="s">
        <v>14</v>
      </c>
      <c r="D181" s="31">
        <v>45</v>
      </c>
      <c r="E181" s="5">
        <v>40</v>
      </c>
      <c r="F181" s="18">
        <f t="shared" si="14"/>
        <v>85</v>
      </c>
      <c r="G181" s="179"/>
      <c r="H181" s="195" t="s">
        <v>15</v>
      </c>
      <c r="I181" s="31">
        <f>SUM(D191:D194)</f>
        <v>63</v>
      </c>
      <c r="J181" s="5">
        <f>SUM(E191:E194)</f>
        <v>77</v>
      </c>
      <c r="K181" s="18">
        <f t="shared" si="15"/>
        <v>140</v>
      </c>
      <c r="L181" s="27"/>
      <c r="M181" s="27"/>
      <c r="N181" s="27"/>
    </row>
    <row r="182" spans="3:14" ht="15.75" thickBot="1">
      <c r="C182" s="191" t="s">
        <v>16</v>
      </c>
      <c r="D182" s="31">
        <v>44</v>
      </c>
      <c r="E182" s="5">
        <v>40</v>
      </c>
      <c r="F182" s="18">
        <f t="shared" si="14"/>
        <v>84</v>
      </c>
      <c r="G182" s="179"/>
      <c r="H182" s="199" t="s">
        <v>58</v>
      </c>
      <c r="I182" s="31">
        <f>+D195</f>
        <v>0.47</v>
      </c>
      <c r="J182" s="5">
        <f>+E195</f>
        <v>0.53</v>
      </c>
      <c r="K182" s="18">
        <f t="shared" si="15"/>
        <v>1</v>
      </c>
      <c r="M182" s="27"/>
      <c r="N182" s="27"/>
    </row>
    <row r="183" spans="3:14" ht="15.75" thickBot="1">
      <c r="C183" s="191" t="s">
        <v>18</v>
      </c>
      <c r="D183" s="31">
        <v>33</v>
      </c>
      <c r="E183" s="5">
        <v>28</v>
      </c>
      <c r="F183" s="18">
        <f t="shared" si="14"/>
        <v>61</v>
      </c>
      <c r="G183" s="179"/>
      <c r="H183" s="200" t="s">
        <v>17</v>
      </c>
      <c r="I183" s="19">
        <f>SUM(I178:I182)</f>
        <v>542.47</v>
      </c>
      <c r="J183" s="7">
        <f>SUM(J178:J182)</f>
        <v>496.53</v>
      </c>
      <c r="K183" s="7">
        <f t="shared" si="15"/>
        <v>1039</v>
      </c>
      <c r="L183" s="150"/>
      <c r="M183" s="27"/>
      <c r="N183" s="27"/>
    </row>
    <row r="184" spans="3:14" ht="15">
      <c r="C184" s="191" t="s">
        <v>19</v>
      </c>
      <c r="D184" s="31">
        <v>34</v>
      </c>
      <c r="E184" s="5">
        <v>27</v>
      </c>
      <c r="F184" s="18">
        <f t="shared" si="14"/>
        <v>61</v>
      </c>
      <c r="G184" s="179"/>
      <c r="H184" s="24"/>
      <c r="I184" s="24"/>
      <c r="J184" s="24"/>
      <c r="K184" s="27"/>
      <c r="L184" s="27"/>
      <c r="M184" s="27"/>
      <c r="N184" s="27"/>
    </row>
    <row r="185" spans="3:14" ht="15">
      <c r="C185" s="191" t="s">
        <v>20</v>
      </c>
      <c r="D185" s="31">
        <v>35</v>
      </c>
      <c r="E185" s="5">
        <v>30</v>
      </c>
      <c r="F185" s="18">
        <f t="shared" si="14"/>
        <v>65</v>
      </c>
      <c r="G185" s="179"/>
      <c r="H185" s="12" t="s">
        <v>21</v>
      </c>
      <c r="I185" s="13">
        <f>SUM(D182:D186)</f>
        <v>182</v>
      </c>
      <c r="J185" s="24"/>
      <c r="K185" s="27"/>
      <c r="L185" s="27"/>
      <c r="M185" s="27"/>
      <c r="N185" s="27"/>
    </row>
    <row r="186" spans="3:14" ht="15">
      <c r="C186" s="191" t="s">
        <v>22</v>
      </c>
      <c r="D186" s="31">
        <v>36</v>
      </c>
      <c r="E186" s="5">
        <v>40</v>
      </c>
      <c r="F186" s="18">
        <f t="shared" si="14"/>
        <v>76</v>
      </c>
      <c r="G186" s="179"/>
      <c r="H186" s="12" t="s">
        <v>23</v>
      </c>
      <c r="I186" s="13">
        <f>SUM(E187:E190)</f>
        <v>147</v>
      </c>
      <c r="J186" s="24"/>
      <c r="K186" s="24"/>
      <c r="L186" s="24"/>
      <c r="M186" s="24"/>
      <c r="N186" s="24"/>
    </row>
    <row r="187" spans="3:14" ht="15">
      <c r="C187" s="191" t="s">
        <v>24</v>
      </c>
      <c r="D187" s="31">
        <v>58</v>
      </c>
      <c r="E187" s="5">
        <v>49</v>
      </c>
      <c r="F187" s="18">
        <f t="shared" si="14"/>
        <v>107</v>
      </c>
      <c r="G187" s="179"/>
      <c r="H187" s="24"/>
      <c r="I187" s="24"/>
      <c r="J187" s="24"/>
      <c r="K187" s="24"/>
      <c r="L187" s="24"/>
      <c r="M187" s="24"/>
      <c r="N187" s="24"/>
    </row>
    <row r="188" spans="3:14" ht="15">
      <c r="C188" s="191" t="s">
        <v>25</v>
      </c>
      <c r="D188" s="31">
        <v>52</v>
      </c>
      <c r="E188" s="5">
        <v>43</v>
      </c>
      <c r="F188" s="18">
        <f t="shared" si="14"/>
        <v>95</v>
      </c>
      <c r="G188" s="179"/>
      <c r="H188" s="24"/>
      <c r="I188" s="24"/>
      <c r="J188" s="24"/>
      <c r="K188" s="24"/>
      <c r="L188" s="24"/>
      <c r="M188" s="24"/>
      <c r="N188" s="24"/>
    </row>
    <row r="189" spans="3:14" ht="15">
      <c r="C189" s="191" t="s">
        <v>26</v>
      </c>
      <c r="D189" s="31">
        <v>37</v>
      </c>
      <c r="E189" s="5">
        <v>26</v>
      </c>
      <c r="F189" s="18">
        <f t="shared" si="14"/>
        <v>63</v>
      </c>
      <c r="G189" s="179"/>
      <c r="H189" s="24"/>
      <c r="I189" s="24"/>
      <c r="J189" s="24"/>
      <c r="K189" s="24"/>
      <c r="L189" s="24"/>
      <c r="M189" s="24"/>
      <c r="N189" s="24"/>
    </row>
    <row r="190" spans="3:14" ht="15">
      <c r="C190" s="191" t="s">
        <v>27</v>
      </c>
      <c r="D190" s="31">
        <v>25</v>
      </c>
      <c r="E190" s="5">
        <v>29</v>
      </c>
      <c r="F190" s="18">
        <f t="shared" si="14"/>
        <v>54</v>
      </c>
      <c r="G190" s="179"/>
      <c r="H190" s="24"/>
      <c r="I190" s="24"/>
      <c r="J190" s="24"/>
      <c r="K190" s="24"/>
      <c r="L190" s="24"/>
      <c r="M190" s="24"/>
      <c r="N190" s="24"/>
    </row>
    <row r="191" spans="3:14" ht="15">
      <c r="C191" s="191" t="s">
        <v>28</v>
      </c>
      <c r="D191" s="31">
        <v>25</v>
      </c>
      <c r="E191" s="5">
        <v>28</v>
      </c>
      <c r="F191" s="18">
        <f t="shared" si="14"/>
        <v>53</v>
      </c>
      <c r="G191" s="179"/>
      <c r="H191" s="24"/>
      <c r="I191" s="24"/>
      <c r="J191" s="24"/>
      <c r="K191" s="27"/>
      <c r="L191" s="27"/>
      <c r="M191" s="27"/>
      <c r="N191" s="27"/>
    </row>
    <row r="192" spans="3:14" ht="15">
      <c r="C192" s="191" t="s">
        <v>29</v>
      </c>
      <c r="D192" s="31">
        <v>12</v>
      </c>
      <c r="E192" s="5">
        <v>19</v>
      </c>
      <c r="F192" s="18">
        <f t="shared" si="14"/>
        <v>31</v>
      </c>
      <c r="G192" s="179"/>
      <c r="H192" s="24"/>
      <c r="I192" s="24"/>
      <c r="J192" s="24"/>
      <c r="K192" s="24"/>
      <c r="L192" s="24"/>
      <c r="M192" s="24"/>
      <c r="N192" s="24"/>
    </row>
    <row r="193" spans="3:14" ht="15">
      <c r="C193" s="191" t="s">
        <v>30</v>
      </c>
      <c r="D193" s="31">
        <v>12</v>
      </c>
      <c r="E193" s="5">
        <v>16</v>
      </c>
      <c r="F193" s="18">
        <f t="shared" si="14"/>
        <v>28</v>
      </c>
      <c r="G193" s="179"/>
      <c r="H193" s="24"/>
      <c r="I193" s="24"/>
      <c r="J193" s="24"/>
      <c r="K193" s="24"/>
      <c r="L193" s="24"/>
      <c r="M193" s="24"/>
      <c r="N193" s="24"/>
    </row>
    <row r="194" spans="3:14" ht="15">
      <c r="C194" s="191" t="s">
        <v>31</v>
      </c>
      <c r="D194" s="31">
        <v>14</v>
      </c>
      <c r="E194" s="5">
        <v>14</v>
      </c>
      <c r="F194" s="18">
        <f t="shared" si="14"/>
        <v>28</v>
      </c>
      <c r="G194" s="179"/>
      <c r="H194" s="24"/>
      <c r="I194" s="24"/>
      <c r="J194" s="24"/>
      <c r="K194" s="24"/>
      <c r="L194" s="24"/>
      <c r="M194" s="24"/>
      <c r="N194" s="24"/>
    </row>
    <row r="195" spans="3:14" ht="15.75" thickBot="1">
      <c r="C195" s="191" t="s">
        <v>58</v>
      </c>
      <c r="D195" s="170">
        <f>+F195*0.47</f>
        <v>0.47</v>
      </c>
      <c r="E195" s="174">
        <f>+F195-D195</f>
        <v>0.53</v>
      </c>
      <c r="F195" s="18">
        <v>1</v>
      </c>
      <c r="G195" s="179"/>
      <c r="H195" s="24"/>
      <c r="I195" s="24"/>
      <c r="J195" s="24"/>
      <c r="K195" s="24"/>
      <c r="L195" s="24"/>
      <c r="M195" s="24"/>
      <c r="N195" s="24"/>
    </row>
    <row r="196" spans="3:14" ht="15.75" thickBot="1">
      <c r="C196" s="193" t="s">
        <v>17</v>
      </c>
      <c r="D196" s="7">
        <f>SUM(D178:D195)</f>
        <v>542.47</v>
      </c>
      <c r="E196" s="7">
        <f>SUM(E178:E195)</f>
        <v>496.53</v>
      </c>
      <c r="F196" s="7">
        <f>SUM(F178:F195)</f>
        <v>1039</v>
      </c>
      <c r="G196" s="179"/>
      <c r="H196" s="24"/>
      <c r="I196" s="24"/>
      <c r="J196" s="24"/>
      <c r="K196" s="24"/>
      <c r="L196" s="24"/>
      <c r="M196" s="24"/>
      <c r="N196" s="24"/>
    </row>
    <row r="197" spans="6:14" ht="18.75" customHeight="1">
      <c r="F197" s="30"/>
      <c r="G197" s="179"/>
      <c r="H197" s="24"/>
      <c r="I197" s="24"/>
      <c r="J197" s="24"/>
      <c r="K197" s="24"/>
      <c r="L197" s="24"/>
      <c r="M197" s="24"/>
      <c r="N197" s="24"/>
    </row>
    <row r="198" spans="7:14" ht="12.75">
      <c r="G198" s="179"/>
      <c r="H198" s="24"/>
      <c r="I198" s="24"/>
      <c r="J198" s="24"/>
      <c r="K198" s="24"/>
      <c r="L198" s="24"/>
      <c r="M198" s="24"/>
      <c r="N198" s="24"/>
    </row>
    <row r="199" spans="7:14" ht="13.5" thickBot="1">
      <c r="G199" s="179"/>
      <c r="H199" s="24"/>
      <c r="I199" s="24"/>
      <c r="J199" s="24"/>
      <c r="K199" s="24"/>
      <c r="L199" s="24"/>
      <c r="M199" s="24"/>
      <c r="N199" s="24"/>
    </row>
    <row r="200" spans="3:14" ht="18" customHeight="1" thickBot="1">
      <c r="C200" s="320" t="s">
        <v>4</v>
      </c>
      <c r="D200" s="322" t="s">
        <v>39</v>
      </c>
      <c r="E200" s="323"/>
      <c r="F200" s="324"/>
      <c r="G200" s="179"/>
      <c r="H200" s="320" t="s">
        <v>4</v>
      </c>
      <c r="I200" s="322" t="s">
        <v>39</v>
      </c>
      <c r="J200" s="323"/>
      <c r="K200" s="324"/>
      <c r="L200" s="24"/>
      <c r="M200" s="24"/>
      <c r="N200" s="24"/>
    </row>
    <row r="201" spans="3:14" ht="20.25" customHeight="1" thickBot="1">
      <c r="C201" s="321"/>
      <c r="D201" s="188" t="s">
        <v>5</v>
      </c>
      <c r="E201" s="189" t="s">
        <v>6</v>
      </c>
      <c r="F201" s="190" t="s">
        <v>7</v>
      </c>
      <c r="G201" s="179"/>
      <c r="H201" s="325"/>
      <c r="I201" s="188" t="s">
        <v>5</v>
      </c>
      <c r="J201" s="189" t="s">
        <v>6</v>
      </c>
      <c r="K201" s="190" t="s">
        <v>7</v>
      </c>
      <c r="L201" s="24"/>
      <c r="M201" s="24"/>
      <c r="N201" s="24"/>
    </row>
    <row r="202" spans="3:14" ht="15">
      <c r="C202" s="191" t="s">
        <v>8</v>
      </c>
      <c r="D202" s="29">
        <v>7</v>
      </c>
      <c r="E202" s="29">
        <v>18</v>
      </c>
      <c r="F202" s="18">
        <f aca="true" t="shared" si="16" ref="F202:F218">SUM(D202:E202)</f>
        <v>25</v>
      </c>
      <c r="G202" s="179"/>
      <c r="H202" s="194" t="s">
        <v>9</v>
      </c>
      <c r="I202" s="33">
        <f>SUM(D202:D203)</f>
        <v>19</v>
      </c>
      <c r="J202" s="29">
        <f>SUM(E202:E203)</f>
        <v>32</v>
      </c>
      <c r="K202" s="34">
        <f aca="true" t="shared" si="17" ref="K202:K207">SUM(I202:J202)</f>
        <v>51</v>
      </c>
      <c r="L202" s="24"/>
      <c r="M202" s="24"/>
      <c r="N202" s="24"/>
    </row>
    <row r="203" spans="3:14" ht="15">
      <c r="C203" s="192" t="s">
        <v>10</v>
      </c>
      <c r="D203" s="5">
        <v>12</v>
      </c>
      <c r="E203" s="5">
        <v>14</v>
      </c>
      <c r="F203" s="18">
        <f t="shared" si="16"/>
        <v>26</v>
      </c>
      <c r="G203" s="179"/>
      <c r="H203" s="195" t="s">
        <v>11</v>
      </c>
      <c r="I203" s="31">
        <f>SUM(D204:D205)</f>
        <v>31</v>
      </c>
      <c r="J203" s="5">
        <f>SUM(E204:E205)</f>
        <v>25</v>
      </c>
      <c r="K203" s="18">
        <f t="shared" si="17"/>
        <v>56</v>
      </c>
      <c r="L203" s="24"/>
      <c r="M203" s="24"/>
      <c r="N203" s="24"/>
    </row>
    <row r="204" spans="3:14" ht="15">
      <c r="C204" s="191" t="s">
        <v>12</v>
      </c>
      <c r="D204" s="5">
        <v>17</v>
      </c>
      <c r="E204" s="5">
        <v>19</v>
      </c>
      <c r="F204" s="18">
        <f t="shared" si="16"/>
        <v>36</v>
      </c>
      <c r="G204" s="179"/>
      <c r="H204" s="195" t="s">
        <v>13</v>
      </c>
      <c r="I204" s="31">
        <f>SUM(D206:D214)</f>
        <v>115</v>
      </c>
      <c r="J204" s="5">
        <f>SUM(E206:E214)</f>
        <v>110</v>
      </c>
      <c r="K204" s="18">
        <f t="shared" si="17"/>
        <v>225</v>
      </c>
      <c r="L204" s="24"/>
      <c r="M204" s="24"/>
      <c r="N204" s="24"/>
    </row>
    <row r="205" spans="3:14" ht="15">
      <c r="C205" s="191" t="s">
        <v>14</v>
      </c>
      <c r="D205" s="35">
        <v>14</v>
      </c>
      <c r="E205" s="35">
        <v>6</v>
      </c>
      <c r="F205" s="18">
        <f t="shared" si="16"/>
        <v>20</v>
      </c>
      <c r="G205" s="179"/>
      <c r="H205" s="195" t="s">
        <v>15</v>
      </c>
      <c r="I205" s="31">
        <f>SUM(D215:D218)</f>
        <v>26</v>
      </c>
      <c r="J205" s="5">
        <f>SUM(E215:E218)</f>
        <v>29</v>
      </c>
      <c r="K205" s="18">
        <f t="shared" si="17"/>
        <v>55</v>
      </c>
      <c r="L205" s="24"/>
      <c r="M205" s="24"/>
      <c r="N205" s="24"/>
    </row>
    <row r="206" spans="3:14" ht="15.75" thickBot="1">
      <c r="C206" s="191" t="s">
        <v>16</v>
      </c>
      <c r="D206" s="35">
        <v>12</v>
      </c>
      <c r="E206" s="35">
        <v>12</v>
      </c>
      <c r="F206" s="18">
        <f t="shared" si="16"/>
        <v>24</v>
      </c>
      <c r="G206" s="179"/>
      <c r="H206" s="199" t="s">
        <v>58</v>
      </c>
      <c r="I206" s="31">
        <f>+D219</f>
        <v>0.98</v>
      </c>
      <c r="J206" s="5">
        <f>+E219</f>
        <v>1.02</v>
      </c>
      <c r="K206" s="18">
        <f t="shared" si="17"/>
        <v>2</v>
      </c>
      <c r="M206" s="24"/>
      <c r="N206" s="24"/>
    </row>
    <row r="207" spans="3:14" ht="15.75" thickBot="1">
      <c r="C207" s="191" t="s">
        <v>18</v>
      </c>
      <c r="D207" s="35">
        <v>7</v>
      </c>
      <c r="E207" s="35">
        <v>14</v>
      </c>
      <c r="F207" s="18">
        <f t="shared" si="16"/>
        <v>21</v>
      </c>
      <c r="G207" s="179"/>
      <c r="H207" s="200" t="s">
        <v>17</v>
      </c>
      <c r="I207" s="19">
        <f>SUM(I202:I206)</f>
        <v>191.98</v>
      </c>
      <c r="J207" s="7">
        <f>SUM(J202:J206)</f>
        <v>197.02</v>
      </c>
      <c r="K207" s="7">
        <f t="shared" si="17"/>
        <v>389</v>
      </c>
      <c r="L207" s="150"/>
      <c r="M207" s="24"/>
      <c r="N207" s="24"/>
    </row>
    <row r="208" spans="3:14" ht="15">
      <c r="C208" s="191" t="s">
        <v>19</v>
      </c>
      <c r="D208" s="35">
        <v>10</v>
      </c>
      <c r="E208" s="35">
        <v>15</v>
      </c>
      <c r="F208" s="18">
        <f t="shared" si="16"/>
        <v>25</v>
      </c>
      <c r="G208" s="179"/>
      <c r="H208" s="24"/>
      <c r="I208" s="24"/>
      <c r="J208" s="24"/>
      <c r="K208" s="24"/>
      <c r="L208" s="24"/>
      <c r="M208" s="24"/>
      <c r="N208" s="24"/>
    </row>
    <row r="209" spans="3:14" ht="15">
      <c r="C209" s="191" t="s">
        <v>20</v>
      </c>
      <c r="D209" s="35">
        <v>12</v>
      </c>
      <c r="E209" s="35">
        <v>11</v>
      </c>
      <c r="F209" s="18">
        <f t="shared" si="16"/>
        <v>23</v>
      </c>
      <c r="G209" s="179"/>
      <c r="H209" s="12" t="s">
        <v>21</v>
      </c>
      <c r="I209" s="13">
        <f>SUM(D206:D210)</f>
        <v>53</v>
      </c>
      <c r="J209" s="24"/>
      <c r="K209" s="24"/>
      <c r="L209" s="24"/>
      <c r="M209" s="24"/>
      <c r="N209" s="24"/>
    </row>
    <row r="210" spans="3:14" ht="15">
      <c r="C210" s="191" t="s">
        <v>22</v>
      </c>
      <c r="D210" s="35">
        <v>12</v>
      </c>
      <c r="E210" s="35">
        <v>17</v>
      </c>
      <c r="F210" s="18">
        <f t="shared" si="16"/>
        <v>29</v>
      </c>
      <c r="G210" s="179"/>
      <c r="H210" s="12" t="s">
        <v>23</v>
      </c>
      <c r="I210" s="13">
        <f>SUM(E211:E214)</f>
        <v>41</v>
      </c>
      <c r="J210" s="24"/>
      <c r="K210" s="24"/>
      <c r="L210" s="24"/>
      <c r="M210" s="24"/>
      <c r="N210" s="24"/>
    </row>
    <row r="211" spans="3:14" ht="15">
      <c r="C211" s="191" t="s">
        <v>24</v>
      </c>
      <c r="D211" s="35">
        <v>22</v>
      </c>
      <c r="E211" s="35">
        <v>14</v>
      </c>
      <c r="F211" s="18">
        <f t="shared" si="16"/>
        <v>36</v>
      </c>
      <c r="G211" s="179"/>
      <c r="H211" s="24"/>
      <c r="I211" s="24"/>
      <c r="J211" s="24"/>
      <c r="K211" s="24"/>
      <c r="L211" s="24"/>
      <c r="M211" s="24"/>
      <c r="N211" s="24"/>
    </row>
    <row r="212" spans="3:14" ht="15">
      <c r="C212" s="191" t="s">
        <v>25</v>
      </c>
      <c r="D212" s="35">
        <v>18</v>
      </c>
      <c r="E212" s="35">
        <v>11</v>
      </c>
      <c r="F212" s="18">
        <f t="shared" si="16"/>
        <v>29</v>
      </c>
      <c r="G212" s="179"/>
      <c r="H212" s="24"/>
      <c r="I212" s="24"/>
      <c r="J212" s="24"/>
      <c r="K212" s="24"/>
      <c r="L212" s="24"/>
      <c r="M212" s="24"/>
      <c r="N212" s="24"/>
    </row>
    <row r="213" spans="3:14" ht="15">
      <c r="C213" s="191" t="s">
        <v>26</v>
      </c>
      <c r="D213" s="35">
        <v>9</v>
      </c>
      <c r="E213" s="35">
        <v>10</v>
      </c>
      <c r="F213" s="18">
        <f t="shared" si="16"/>
        <v>19</v>
      </c>
      <c r="G213" s="179"/>
      <c r="H213" s="24"/>
      <c r="I213" s="24"/>
      <c r="J213" s="24"/>
      <c r="K213" s="24"/>
      <c r="L213" s="24"/>
      <c r="M213" s="24"/>
      <c r="N213" s="24"/>
    </row>
    <row r="214" spans="3:14" ht="15">
      <c r="C214" s="191" t="s">
        <v>27</v>
      </c>
      <c r="D214" s="35">
        <v>13</v>
      </c>
      <c r="E214" s="35">
        <v>6</v>
      </c>
      <c r="F214" s="18">
        <f t="shared" si="16"/>
        <v>19</v>
      </c>
      <c r="G214" s="179"/>
      <c r="H214" s="24"/>
      <c r="I214" s="24"/>
      <c r="J214" s="24"/>
      <c r="K214" s="24"/>
      <c r="L214" s="24"/>
      <c r="M214" s="24"/>
      <c r="N214" s="24"/>
    </row>
    <row r="215" spans="3:14" ht="15">
      <c r="C215" s="191" t="s">
        <v>28</v>
      </c>
      <c r="D215" s="35">
        <v>7</v>
      </c>
      <c r="E215" s="35">
        <v>6</v>
      </c>
      <c r="F215" s="18">
        <f t="shared" si="16"/>
        <v>13</v>
      </c>
      <c r="G215" s="179"/>
      <c r="H215" s="24"/>
      <c r="I215" s="24"/>
      <c r="J215" s="24"/>
      <c r="K215" s="24"/>
      <c r="L215" s="24"/>
      <c r="M215" s="24"/>
      <c r="N215" s="24"/>
    </row>
    <row r="216" spans="3:14" ht="15">
      <c r="C216" s="191" t="s">
        <v>29</v>
      </c>
      <c r="D216" s="35">
        <v>9</v>
      </c>
      <c r="E216" s="35">
        <v>7</v>
      </c>
      <c r="F216" s="18">
        <f t="shared" si="16"/>
        <v>16</v>
      </c>
      <c r="G216" s="179"/>
      <c r="H216" s="24"/>
      <c r="I216" s="24"/>
      <c r="J216" s="24"/>
      <c r="K216" s="24"/>
      <c r="L216" s="24"/>
      <c r="M216" s="24"/>
      <c r="N216" s="24"/>
    </row>
    <row r="217" spans="3:14" ht="15">
      <c r="C217" s="191" t="s">
        <v>30</v>
      </c>
      <c r="D217" s="35">
        <v>5</v>
      </c>
      <c r="E217" s="35">
        <v>8</v>
      </c>
      <c r="F217" s="18">
        <f t="shared" si="16"/>
        <v>13</v>
      </c>
      <c r="G217" s="179"/>
      <c r="H217" s="24"/>
      <c r="I217" s="24"/>
      <c r="J217" s="24"/>
      <c r="K217" s="24"/>
      <c r="L217" s="24"/>
      <c r="M217" s="24"/>
      <c r="N217" s="24"/>
    </row>
    <row r="218" spans="3:14" ht="15">
      <c r="C218" s="191" t="s">
        <v>31</v>
      </c>
      <c r="D218" s="35">
        <v>5</v>
      </c>
      <c r="E218" s="35">
        <v>8</v>
      </c>
      <c r="F218" s="18">
        <f t="shared" si="16"/>
        <v>13</v>
      </c>
      <c r="G218" s="179"/>
      <c r="H218" s="24"/>
      <c r="I218" s="24"/>
      <c r="J218" s="24"/>
      <c r="K218" s="24"/>
      <c r="L218" s="24"/>
      <c r="M218" s="24"/>
      <c r="N218" s="24"/>
    </row>
    <row r="219" spans="3:14" ht="15.75" thickBot="1">
      <c r="C219" s="191" t="s">
        <v>58</v>
      </c>
      <c r="D219" s="170">
        <f>+F219*0.49</f>
        <v>0.98</v>
      </c>
      <c r="E219" s="174">
        <f>+F219-D219</f>
        <v>1.02</v>
      </c>
      <c r="F219" s="18">
        <v>2</v>
      </c>
      <c r="G219" s="179"/>
      <c r="H219" s="24"/>
      <c r="I219" s="24"/>
      <c r="J219" s="24"/>
      <c r="K219" s="24"/>
      <c r="L219" s="24"/>
      <c r="M219" s="24"/>
      <c r="N219" s="24"/>
    </row>
    <row r="220" spans="3:14" ht="15.75" thickBot="1">
      <c r="C220" s="201" t="s">
        <v>17</v>
      </c>
      <c r="D220" s="7">
        <f>SUM(D202:D219)</f>
        <v>191.98</v>
      </c>
      <c r="E220" s="7">
        <f>SUM(E202:E219)</f>
        <v>197.02</v>
      </c>
      <c r="F220" s="8">
        <f>SUM(F202:F219)</f>
        <v>389</v>
      </c>
      <c r="G220" s="179"/>
      <c r="H220" s="24"/>
      <c r="I220" s="24"/>
      <c r="J220" s="24"/>
      <c r="K220" s="24"/>
      <c r="L220" s="24"/>
      <c r="M220" s="24"/>
      <c r="N220" s="24"/>
    </row>
    <row r="221" spans="6:14" ht="15.75" customHeight="1">
      <c r="F221" s="30"/>
      <c r="H221" s="24"/>
      <c r="I221" s="24"/>
      <c r="J221" s="24"/>
      <c r="K221" s="24"/>
      <c r="L221" s="24"/>
      <c r="M221" s="24"/>
      <c r="N221" s="24"/>
    </row>
    <row r="222" spans="8:14" ht="12.75">
      <c r="H222" s="24"/>
      <c r="I222" s="24"/>
      <c r="J222" s="24"/>
      <c r="K222" s="24"/>
      <c r="L222" s="24"/>
      <c r="M222" s="24"/>
      <c r="N222" s="24"/>
    </row>
    <row r="223" spans="8:14" ht="12.75">
      <c r="H223" s="24"/>
      <c r="I223" s="24"/>
      <c r="J223" s="24"/>
      <c r="K223" s="24"/>
      <c r="L223" s="24"/>
      <c r="M223" s="24"/>
      <c r="N223" s="24"/>
    </row>
    <row r="224" spans="8:14" ht="12.75">
      <c r="H224" s="24"/>
      <c r="I224" s="24"/>
      <c r="J224" s="24"/>
      <c r="K224" s="24"/>
      <c r="L224" s="24"/>
      <c r="M224" s="24"/>
      <c r="N224" s="24"/>
    </row>
    <row r="225" spans="8:14" ht="12.75">
      <c r="H225" s="24"/>
      <c r="I225" s="24"/>
      <c r="J225" s="24"/>
      <c r="K225" s="24"/>
      <c r="L225" s="24"/>
      <c r="M225" s="24"/>
      <c r="N225" s="24"/>
    </row>
    <row r="226" spans="8:14" ht="12.75">
      <c r="H226" s="24"/>
      <c r="I226" s="24"/>
      <c r="J226" s="24"/>
      <c r="K226" s="24"/>
      <c r="L226" s="24"/>
      <c r="M226" s="24"/>
      <c r="N226" s="24"/>
    </row>
    <row r="227" spans="8:14" ht="12.75">
      <c r="H227" s="24"/>
      <c r="I227" s="24"/>
      <c r="J227" s="24"/>
      <c r="K227" s="24"/>
      <c r="L227" s="24"/>
      <c r="M227" s="24"/>
      <c r="N227" s="24"/>
    </row>
  </sheetData>
  <sheetProtection/>
  <mergeCells count="38">
    <mergeCell ref="H56:H57"/>
    <mergeCell ref="I56:K56"/>
    <mergeCell ref="H22:K26"/>
    <mergeCell ref="C4:K4"/>
    <mergeCell ref="C8:C9"/>
    <mergeCell ref="D8:F8"/>
    <mergeCell ref="H8:H9"/>
    <mergeCell ref="I8:K8"/>
    <mergeCell ref="C104:C105"/>
    <mergeCell ref="D104:F104"/>
    <mergeCell ref="H104:H105"/>
    <mergeCell ref="I104:K104"/>
    <mergeCell ref="C32:C33"/>
    <mergeCell ref="D32:F32"/>
    <mergeCell ref="H32:H33"/>
    <mergeCell ref="I32:K32"/>
    <mergeCell ref="C56:C57"/>
    <mergeCell ref="D56:F56"/>
    <mergeCell ref="H152:H153"/>
    <mergeCell ref="I152:K152"/>
    <mergeCell ref="C176:C177"/>
    <mergeCell ref="D176:F176"/>
    <mergeCell ref="C80:C81"/>
    <mergeCell ref="D80:F80"/>
    <mergeCell ref="H80:H81"/>
    <mergeCell ref="I80:K80"/>
    <mergeCell ref="H176:H177"/>
    <mergeCell ref="I176:K176"/>
    <mergeCell ref="C128:C129"/>
    <mergeCell ref="D128:F128"/>
    <mergeCell ref="H128:H129"/>
    <mergeCell ref="I128:K128"/>
    <mergeCell ref="C200:C201"/>
    <mergeCell ref="D200:F200"/>
    <mergeCell ref="H200:H201"/>
    <mergeCell ref="I200:K200"/>
    <mergeCell ref="C152:C153"/>
    <mergeCell ref="D152:F1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8" r:id="rId1"/>
  <rowBreaks count="4" manualBreakCount="4">
    <brk id="53" max="255" man="1"/>
    <brk id="101" max="255" man="1"/>
    <brk id="149" max="255" man="1"/>
    <brk id="1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M29" sqref="M29"/>
    </sheetView>
  </sheetViews>
  <sheetFormatPr defaultColWidth="11.421875" defaultRowHeight="15"/>
  <cols>
    <col min="1" max="1" width="4.7109375" style="0" customWidth="1"/>
    <col min="2" max="2" width="11.8515625" style="0" customWidth="1"/>
    <col min="3" max="3" width="16.28125" style="0" customWidth="1"/>
    <col min="8" max="8" width="17.57421875" style="0" customWidth="1"/>
  </cols>
  <sheetData>
    <row r="1" ht="15">
      <c r="A1" s="38" t="s">
        <v>0</v>
      </c>
    </row>
    <row r="2" ht="15">
      <c r="A2" s="38" t="s">
        <v>1</v>
      </c>
    </row>
    <row r="3" ht="15.75" thickBot="1"/>
    <row r="4" spans="2:13" ht="16.5" thickBot="1">
      <c r="B4" s="327" t="s">
        <v>56</v>
      </c>
      <c r="C4" s="328"/>
      <c r="D4" s="328"/>
      <c r="E4" s="328"/>
      <c r="F4" s="328"/>
      <c r="G4" s="328"/>
      <c r="H4" s="328"/>
      <c r="I4" s="328"/>
      <c r="J4" s="328"/>
      <c r="K4" s="329"/>
      <c r="L4" s="3"/>
      <c r="M4" s="3"/>
    </row>
    <row r="6" spans="2:3" ht="15.75">
      <c r="B6" s="2" t="s">
        <v>40</v>
      </c>
      <c r="C6" s="4" t="s">
        <v>41</v>
      </c>
    </row>
    <row r="7" spans="2:3" ht="15">
      <c r="B7" s="2"/>
      <c r="C7" s="24"/>
    </row>
    <row r="8" ht="15.75" thickBot="1"/>
    <row r="9" spans="3:11" ht="15.75" thickBot="1">
      <c r="C9" s="320" t="s">
        <v>4</v>
      </c>
      <c r="D9" s="340" t="s">
        <v>60</v>
      </c>
      <c r="E9" s="341"/>
      <c r="F9" s="342"/>
      <c r="G9" s="2"/>
      <c r="H9" s="320" t="s">
        <v>4</v>
      </c>
      <c r="I9" s="340" t="s">
        <v>60</v>
      </c>
      <c r="J9" s="341"/>
      <c r="K9" s="342"/>
    </row>
    <row r="10" spans="3:11" ht="15.75" thickBot="1">
      <c r="C10" s="339"/>
      <c r="D10" s="188" t="s">
        <v>5</v>
      </c>
      <c r="E10" s="189" t="s">
        <v>6</v>
      </c>
      <c r="F10" s="190" t="s">
        <v>7</v>
      </c>
      <c r="G10" s="179"/>
      <c r="H10" s="343"/>
      <c r="I10" s="188" t="s">
        <v>5</v>
      </c>
      <c r="J10" s="189" t="s">
        <v>6</v>
      </c>
      <c r="K10" s="190" t="s">
        <v>7</v>
      </c>
    </row>
    <row r="11" spans="2:11" ht="15">
      <c r="B11" s="21"/>
      <c r="C11" s="191" t="s">
        <v>8</v>
      </c>
      <c r="D11" s="29">
        <v>676</v>
      </c>
      <c r="E11" s="29">
        <v>570</v>
      </c>
      <c r="F11" s="5">
        <f aca="true" t="shared" si="0" ref="F11:F27">SUM(D11:E11)</f>
        <v>1246</v>
      </c>
      <c r="G11" s="179"/>
      <c r="H11" s="191" t="s">
        <v>9</v>
      </c>
      <c r="I11" s="39">
        <f>SUM(D11:D12)</f>
        <v>1362</v>
      </c>
      <c r="J11" s="40">
        <f>SUM(E11:E12)</f>
        <v>1284</v>
      </c>
      <c r="K11" s="41">
        <f aca="true" t="shared" si="1" ref="K11:K16">SUM(I11:J11)</f>
        <v>2646</v>
      </c>
    </row>
    <row r="12" spans="2:11" ht="15">
      <c r="B12" s="21"/>
      <c r="C12" s="192" t="s">
        <v>10</v>
      </c>
      <c r="D12" s="5">
        <v>686</v>
      </c>
      <c r="E12" s="5">
        <v>714</v>
      </c>
      <c r="F12" s="5">
        <f t="shared" si="0"/>
        <v>1400</v>
      </c>
      <c r="G12" s="179"/>
      <c r="H12" s="198" t="s">
        <v>11</v>
      </c>
      <c r="I12" s="39">
        <f>SUM(D13:D14)</f>
        <v>1623</v>
      </c>
      <c r="J12" s="40">
        <f>SUM(E13:E14)</f>
        <v>1579</v>
      </c>
      <c r="K12" s="41">
        <f t="shared" si="1"/>
        <v>3202</v>
      </c>
    </row>
    <row r="13" spans="2:11" ht="15">
      <c r="B13" s="21"/>
      <c r="C13" s="191" t="s">
        <v>12</v>
      </c>
      <c r="D13" s="5">
        <v>765</v>
      </c>
      <c r="E13" s="5">
        <v>709</v>
      </c>
      <c r="F13" s="5">
        <f t="shared" si="0"/>
        <v>1474</v>
      </c>
      <c r="G13" s="179"/>
      <c r="H13" s="198" t="s">
        <v>13</v>
      </c>
      <c r="I13" s="39">
        <f>SUM(D15:D23)</f>
        <v>6105</v>
      </c>
      <c r="J13" s="40">
        <f>SUM(E15:E23)</f>
        <v>6323</v>
      </c>
      <c r="K13" s="41">
        <f t="shared" si="1"/>
        <v>12428</v>
      </c>
    </row>
    <row r="14" spans="2:11" ht="15">
      <c r="B14" s="21"/>
      <c r="C14" s="191" t="s">
        <v>14</v>
      </c>
      <c r="D14" s="42">
        <v>858</v>
      </c>
      <c r="E14" s="42">
        <v>870</v>
      </c>
      <c r="F14" s="5">
        <f t="shared" si="0"/>
        <v>1728</v>
      </c>
      <c r="G14" s="179"/>
      <c r="H14" s="198" t="s">
        <v>15</v>
      </c>
      <c r="I14" s="223">
        <f>SUM(D24:D27)</f>
        <v>1334</v>
      </c>
      <c r="J14" s="223">
        <f>SUM(E24:E27)</f>
        <v>1555</v>
      </c>
      <c r="K14" s="41">
        <f t="shared" si="1"/>
        <v>2889</v>
      </c>
    </row>
    <row r="15" spans="2:11" ht="15.75" thickBot="1">
      <c r="B15" s="21"/>
      <c r="C15" s="191" t="s">
        <v>16</v>
      </c>
      <c r="D15" s="42">
        <v>933</v>
      </c>
      <c r="E15" s="42">
        <v>898</v>
      </c>
      <c r="F15" s="5">
        <f t="shared" si="0"/>
        <v>1831</v>
      </c>
      <c r="G15" s="179"/>
      <c r="H15" s="199" t="s">
        <v>58</v>
      </c>
      <c r="I15" s="31">
        <f>+D28</f>
        <v>85.10000000000001</v>
      </c>
      <c r="J15" s="5">
        <f>+E28</f>
        <v>99.89999999999999</v>
      </c>
      <c r="K15" s="18">
        <f t="shared" si="1"/>
        <v>185</v>
      </c>
    </row>
    <row r="16" spans="2:11" ht="15.75" thickBot="1">
      <c r="B16" s="21"/>
      <c r="C16" s="191" t="s">
        <v>18</v>
      </c>
      <c r="D16" s="42">
        <v>668</v>
      </c>
      <c r="E16" s="42">
        <v>737</v>
      </c>
      <c r="F16" s="5">
        <f t="shared" si="0"/>
        <v>1405</v>
      </c>
      <c r="G16" s="179"/>
      <c r="H16" s="200" t="s">
        <v>17</v>
      </c>
      <c r="I16" s="19">
        <f>SUM(I11:I15)</f>
        <v>10509.1</v>
      </c>
      <c r="J16" s="7">
        <f>SUM(J11:J15)</f>
        <v>10840.9</v>
      </c>
      <c r="K16" s="7">
        <f t="shared" si="1"/>
        <v>21350</v>
      </c>
    </row>
    <row r="17" spans="2:13" ht="15">
      <c r="B17" s="21"/>
      <c r="C17" s="191" t="s">
        <v>19</v>
      </c>
      <c r="D17" s="42">
        <v>631</v>
      </c>
      <c r="E17" s="42">
        <v>654</v>
      </c>
      <c r="F17" s="5">
        <f t="shared" si="0"/>
        <v>1285</v>
      </c>
      <c r="G17" s="179"/>
      <c r="H17" s="6"/>
      <c r="I17" s="6"/>
      <c r="J17" s="6"/>
      <c r="K17" s="17"/>
      <c r="L17" s="43"/>
      <c r="M17" s="43"/>
    </row>
    <row r="18" spans="2:13" ht="15">
      <c r="B18" s="21"/>
      <c r="C18" s="191" t="s">
        <v>20</v>
      </c>
      <c r="D18" s="42">
        <v>592</v>
      </c>
      <c r="E18" s="42">
        <v>706</v>
      </c>
      <c r="F18" s="5">
        <f t="shared" si="0"/>
        <v>1298</v>
      </c>
      <c r="G18" s="179"/>
      <c r="H18" s="12" t="s">
        <v>21</v>
      </c>
      <c r="I18" s="13">
        <f>SUM(D15:D19)</f>
        <v>3521</v>
      </c>
      <c r="J18" s="6"/>
      <c r="K18" s="17"/>
      <c r="L18" s="6"/>
      <c r="M18" s="6"/>
    </row>
    <row r="19" spans="2:13" ht="15">
      <c r="B19" s="21"/>
      <c r="C19" s="191" t="s">
        <v>22</v>
      </c>
      <c r="D19" s="42">
        <v>697</v>
      </c>
      <c r="E19" s="42">
        <v>671</v>
      </c>
      <c r="F19" s="5">
        <f t="shared" si="0"/>
        <v>1368</v>
      </c>
      <c r="G19" s="179"/>
      <c r="H19" s="12" t="s">
        <v>23</v>
      </c>
      <c r="I19" s="13">
        <f>SUM(E20:E23)</f>
        <v>2657</v>
      </c>
      <c r="J19" s="6"/>
      <c r="K19" s="17"/>
      <c r="L19" s="6"/>
      <c r="M19" s="6"/>
    </row>
    <row r="20" spans="2:13" ht="15">
      <c r="B20" s="21"/>
      <c r="C20" s="191" t="s">
        <v>24</v>
      </c>
      <c r="D20" s="42">
        <v>775</v>
      </c>
      <c r="E20" s="42">
        <v>835</v>
      </c>
      <c r="F20" s="5">
        <f t="shared" si="0"/>
        <v>1610</v>
      </c>
      <c r="G20" s="179"/>
      <c r="H20" s="6"/>
      <c r="I20" s="6"/>
      <c r="J20" s="6"/>
      <c r="K20" s="17"/>
      <c r="L20" s="6"/>
      <c r="M20" s="6"/>
    </row>
    <row r="21" spans="2:13" ht="15">
      <c r="B21" s="21"/>
      <c r="C21" s="191" t="s">
        <v>25</v>
      </c>
      <c r="D21" s="42">
        <v>734</v>
      </c>
      <c r="E21" s="42">
        <v>703</v>
      </c>
      <c r="F21" s="5">
        <f t="shared" si="0"/>
        <v>1437</v>
      </c>
      <c r="G21" s="179"/>
      <c r="H21" s="6"/>
      <c r="I21" s="6"/>
      <c r="J21" s="6"/>
      <c r="K21" s="17"/>
      <c r="L21" s="6"/>
      <c r="M21" s="6"/>
    </row>
    <row r="22" spans="2:13" ht="15">
      <c r="B22" s="21"/>
      <c r="C22" s="191" t="s">
        <v>26</v>
      </c>
      <c r="D22" s="42">
        <v>608</v>
      </c>
      <c r="E22" s="42">
        <v>592</v>
      </c>
      <c r="F22" s="5">
        <f t="shared" si="0"/>
        <v>1200</v>
      </c>
      <c r="G22" s="179"/>
      <c r="H22" s="6"/>
      <c r="I22" s="6"/>
      <c r="J22" s="6"/>
      <c r="K22" s="17"/>
      <c r="L22" s="44"/>
      <c r="M22" s="44"/>
    </row>
    <row r="23" spans="2:13" ht="15" customHeight="1">
      <c r="B23" s="21"/>
      <c r="C23" s="191" t="s">
        <v>27</v>
      </c>
      <c r="D23" s="42">
        <v>467</v>
      </c>
      <c r="E23" s="42">
        <v>527</v>
      </c>
      <c r="F23" s="5">
        <f t="shared" si="0"/>
        <v>994</v>
      </c>
      <c r="G23" s="179"/>
      <c r="H23" s="326" t="s">
        <v>63</v>
      </c>
      <c r="I23" s="326"/>
      <c r="J23" s="326"/>
      <c r="K23" s="326"/>
      <c r="L23" s="43"/>
      <c r="M23" s="43"/>
    </row>
    <row r="24" spans="2:13" ht="15">
      <c r="B24" s="21"/>
      <c r="C24" s="191" t="s">
        <v>28</v>
      </c>
      <c r="D24" s="42">
        <v>423</v>
      </c>
      <c r="E24" s="42">
        <v>457</v>
      </c>
      <c r="F24" s="5">
        <f t="shared" si="0"/>
        <v>880</v>
      </c>
      <c r="G24" s="179"/>
      <c r="H24" s="326"/>
      <c r="I24" s="326"/>
      <c r="J24" s="326"/>
      <c r="K24" s="326"/>
      <c r="L24" s="43"/>
      <c r="M24" s="43"/>
    </row>
    <row r="25" spans="2:13" ht="15">
      <c r="B25" s="21"/>
      <c r="C25" s="191" t="s">
        <v>29</v>
      </c>
      <c r="D25" s="42">
        <v>358</v>
      </c>
      <c r="E25" s="42">
        <v>383</v>
      </c>
      <c r="F25" s="5">
        <f t="shared" si="0"/>
        <v>741</v>
      </c>
      <c r="G25" s="179"/>
      <c r="H25" s="326"/>
      <c r="I25" s="326"/>
      <c r="J25" s="326"/>
      <c r="K25" s="326"/>
      <c r="L25" s="43"/>
      <c r="M25" s="43"/>
    </row>
    <row r="26" spans="2:13" ht="15">
      <c r="B26" s="21"/>
      <c r="C26" s="191" t="s">
        <v>30</v>
      </c>
      <c r="D26" s="151">
        <v>264</v>
      </c>
      <c r="E26" s="151">
        <v>340</v>
      </c>
      <c r="F26" s="5">
        <f t="shared" si="0"/>
        <v>604</v>
      </c>
      <c r="G26" s="179"/>
      <c r="H26" s="326"/>
      <c r="I26" s="326"/>
      <c r="J26" s="326"/>
      <c r="K26" s="326"/>
      <c r="L26" s="43"/>
      <c r="M26" s="43"/>
    </row>
    <row r="27" spans="2:11" ht="15">
      <c r="B27" s="21"/>
      <c r="C27" s="191" t="s">
        <v>31</v>
      </c>
      <c r="D27" s="86">
        <v>289</v>
      </c>
      <c r="E27" s="86">
        <v>375</v>
      </c>
      <c r="F27" s="5">
        <f t="shared" si="0"/>
        <v>664</v>
      </c>
      <c r="G27" s="179"/>
      <c r="H27" s="326"/>
      <c r="I27" s="326"/>
      <c r="J27" s="326"/>
      <c r="K27" s="326"/>
    </row>
    <row r="28" spans="2:11" ht="15.75" thickBot="1">
      <c r="B28" s="21"/>
      <c r="C28" s="191" t="s">
        <v>58</v>
      </c>
      <c r="D28" s="170">
        <f>+F28*0.46</f>
        <v>85.10000000000001</v>
      </c>
      <c r="E28" s="171">
        <f>+F28-D28</f>
        <v>99.89999999999999</v>
      </c>
      <c r="F28" s="5">
        <v>185</v>
      </c>
      <c r="G28" s="179"/>
      <c r="H28" s="6"/>
      <c r="I28" s="21"/>
      <c r="J28" s="21"/>
      <c r="K28" s="21"/>
    </row>
    <row r="29" spans="2:11" ht="15.75" thickBot="1">
      <c r="B29" s="21"/>
      <c r="C29" s="193" t="s">
        <v>17</v>
      </c>
      <c r="D29" s="7">
        <f>SUM(D11:D28)</f>
        <v>10509.1</v>
      </c>
      <c r="E29" s="23">
        <f>SUM(E11:E28)</f>
        <v>10840.9</v>
      </c>
      <c r="F29" s="7">
        <f>SUM(F11:F28)</f>
        <v>21350</v>
      </c>
      <c r="G29" s="179"/>
      <c r="H29" s="6"/>
      <c r="I29" s="21"/>
      <c r="J29" s="21"/>
      <c r="K29" s="21"/>
    </row>
    <row r="30" ht="15">
      <c r="H30" s="6"/>
    </row>
    <row r="31" spans="1:8" ht="15">
      <c r="A31" s="24"/>
      <c r="B31" s="24"/>
      <c r="C31" s="45"/>
      <c r="D31" s="6"/>
      <c r="E31" s="6"/>
      <c r="F31" s="17"/>
      <c r="H31" s="6"/>
    </row>
    <row r="32" spans="1:8" ht="15">
      <c r="A32" s="24"/>
      <c r="B32" s="24"/>
      <c r="C32" s="45"/>
      <c r="D32" s="6"/>
      <c r="E32" s="6"/>
      <c r="F32" s="17"/>
      <c r="G32" s="45"/>
      <c r="H32" s="44"/>
    </row>
    <row r="33" spans="1:2" ht="15">
      <c r="A33" s="24"/>
      <c r="B33" s="21"/>
    </row>
    <row r="34" spans="1:2" ht="15">
      <c r="A34" s="24"/>
      <c r="B34" s="21"/>
    </row>
    <row r="35" spans="1:2" ht="15">
      <c r="A35" s="24"/>
      <c r="B35" s="21"/>
    </row>
    <row r="36" spans="1:2" ht="15">
      <c r="A36" s="24"/>
      <c r="B36" s="21"/>
    </row>
    <row r="37" spans="1:7" ht="15">
      <c r="A37" s="24"/>
      <c r="B37" s="21"/>
      <c r="C37" s="17"/>
      <c r="D37" s="17"/>
      <c r="E37" s="17"/>
      <c r="F37" s="17"/>
      <c r="G37" s="17"/>
    </row>
    <row r="38" spans="1:7" ht="15">
      <c r="A38" s="24"/>
      <c r="B38" s="21"/>
      <c r="C38" s="17"/>
      <c r="D38" s="17"/>
      <c r="E38" s="17"/>
      <c r="F38" s="17"/>
      <c r="G38" s="17"/>
    </row>
    <row r="39" spans="1:7" ht="15">
      <c r="A39" s="24"/>
      <c r="B39" s="21"/>
      <c r="C39" s="17"/>
      <c r="D39" s="46"/>
      <c r="E39" s="46"/>
      <c r="F39" s="20"/>
      <c r="G39" s="20"/>
    </row>
    <row r="40" spans="1:7" ht="15">
      <c r="A40" s="24"/>
      <c r="B40" s="21"/>
      <c r="C40" s="17"/>
      <c r="D40" s="17"/>
      <c r="E40" s="17"/>
      <c r="F40" s="17"/>
      <c r="G40" s="17"/>
    </row>
    <row r="41" spans="1:7" ht="15">
      <c r="A41" s="24"/>
      <c r="B41" s="21"/>
      <c r="C41" s="17"/>
      <c r="D41" s="17"/>
      <c r="E41" s="17"/>
      <c r="F41" s="17"/>
      <c r="G41" s="17"/>
    </row>
    <row r="42" spans="1:8" ht="15">
      <c r="A42" s="24"/>
      <c r="B42" s="21"/>
      <c r="C42" s="17"/>
      <c r="D42" s="17"/>
      <c r="E42" s="17"/>
      <c r="F42" s="17"/>
      <c r="G42" s="17"/>
      <c r="H42" s="14"/>
    </row>
    <row r="43" spans="1:7" ht="15">
      <c r="A43" s="24"/>
      <c r="B43" s="21"/>
      <c r="C43" s="17"/>
      <c r="D43" s="17"/>
      <c r="E43" s="17"/>
      <c r="F43" s="17"/>
      <c r="G43" s="17"/>
    </row>
    <row r="44" spans="1:7" ht="15">
      <c r="A44" s="24"/>
      <c r="B44" s="21"/>
      <c r="C44" s="17"/>
      <c r="D44" s="17"/>
      <c r="E44" s="17"/>
      <c r="F44" s="17"/>
      <c r="G44" s="17"/>
    </row>
    <row r="45" spans="1:7" ht="15">
      <c r="A45" s="24"/>
      <c r="B45" s="21"/>
      <c r="C45" s="17"/>
      <c r="D45" s="20"/>
      <c r="E45" s="20"/>
      <c r="F45" s="20"/>
      <c r="G45" s="20"/>
    </row>
    <row r="46" spans="1:7" ht="15">
      <c r="A46" s="24"/>
      <c r="B46" s="21"/>
      <c r="C46" s="17"/>
      <c r="D46" s="17"/>
      <c r="E46" s="17"/>
      <c r="F46" s="17"/>
      <c r="G46" s="17"/>
    </row>
    <row r="47" spans="1:9" ht="15">
      <c r="A47" s="24"/>
      <c r="B47" s="21"/>
      <c r="C47" s="17"/>
      <c r="D47" s="17"/>
      <c r="E47" s="17"/>
      <c r="F47" s="17"/>
      <c r="G47" s="17"/>
      <c r="I47" s="14"/>
    </row>
    <row r="48" spans="1:7" ht="15">
      <c r="A48" s="24"/>
      <c r="B48" s="21"/>
      <c r="C48" s="21"/>
      <c r="D48" s="21"/>
      <c r="E48" s="21"/>
      <c r="F48" s="21"/>
      <c r="G48" s="21"/>
    </row>
    <row r="49" spans="1:8" ht="15">
      <c r="A49" s="24"/>
      <c r="B49" s="21"/>
      <c r="C49" s="21"/>
      <c r="D49" s="21"/>
      <c r="E49" s="21"/>
      <c r="F49" s="21"/>
      <c r="G49" s="21"/>
      <c r="H49" s="14"/>
    </row>
    <row r="50" spans="1:7" ht="15">
      <c r="A50" s="24"/>
      <c r="B50" s="21"/>
      <c r="C50" s="21"/>
      <c r="D50" s="21"/>
      <c r="E50" s="21"/>
      <c r="F50" s="21"/>
      <c r="G50" s="21"/>
    </row>
    <row r="51" spans="1:7" ht="15">
      <c r="A51" s="24"/>
      <c r="B51" s="21"/>
      <c r="C51" s="21"/>
      <c r="D51" s="22"/>
      <c r="E51" s="22"/>
      <c r="F51" s="22"/>
      <c r="G51" s="22"/>
    </row>
    <row r="52" spans="1:7" ht="15">
      <c r="A52" s="24"/>
      <c r="B52" s="21"/>
      <c r="C52" s="21"/>
      <c r="D52" s="21"/>
      <c r="E52" s="21"/>
      <c r="F52" s="21"/>
      <c r="G52" s="21"/>
    </row>
    <row r="53" spans="1:7" ht="15">
      <c r="A53" s="24"/>
      <c r="B53" s="21"/>
      <c r="C53" s="21"/>
      <c r="D53" s="21"/>
      <c r="E53" s="21"/>
      <c r="F53" s="21"/>
      <c r="G53" s="21"/>
    </row>
    <row r="54" spans="1:7" ht="15">
      <c r="A54" s="24"/>
      <c r="B54" s="21"/>
      <c r="C54" s="21"/>
      <c r="D54" s="21"/>
      <c r="E54" s="21"/>
      <c r="F54" s="21"/>
      <c r="G54" s="21"/>
    </row>
    <row r="55" spans="1:7" ht="15">
      <c r="A55" s="24"/>
      <c r="B55" s="21"/>
      <c r="C55" s="21"/>
      <c r="D55" s="21"/>
      <c r="E55" s="21"/>
      <c r="F55" s="21"/>
      <c r="G55" s="21"/>
    </row>
    <row r="56" spans="1:8" ht="15">
      <c r="A56" s="24"/>
      <c r="B56" s="21"/>
      <c r="C56" s="21"/>
      <c r="D56" s="21"/>
      <c r="E56" s="21"/>
      <c r="F56" s="21"/>
      <c r="G56" s="21"/>
      <c r="H56" s="14"/>
    </row>
    <row r="57" spans="1:7" ht="15">
      <c r="A57" s="24"/>
      <c r="B57" s="21"/>
      <c r="C57" s="21"/>
      <c r="D57" s="21"/>
      <c r="E57" s="21"/>
      <c r="F57" s="21"/>
      <c r="G57" s="21"/>
    </row>
    <row r="58" spans="1:7" ht="15">
      <c r="A58" s="24"/>
      <c r="B58" s="21"/>
      <c r="C58" s="21"/>
      <c r="D58" s="21"/>
      <c r="E58" s="21"/>
      <c r="F58" s="21"/>
      <c r="G58" s="21"/>
    </row>
    <row r="59" spans="1:7" ht="15">
      <c r="A59" s="24"/>
      <c r="B59" s="21"/>
      <c r="C59" s="21"/>
      <c r="D59" s="21"/>
      <c r="E59" s="21"/>
      <c r="F59" s="21"/>
      <c r="G59" s="21"/>
    </row>
    <row r="60" spans="1:7" ht="15">
      <c r="A60" s="24"/>
      <c r="B60" s="21"/>
      <c r="C60" s="21"/>
      <c r="D60" s="21"/>
      <c r="E60" s="21"/>
      <c r="F60" s="21"/>
      <c r="G60" s="21"/>
    </row>
    <row r="61" spans="1:7" ht="15">
      <c r="A61" s="24"/>
      <c r="B61" s="21"/>
      <c r="C61" s="21"/>
      <c r="D61" s="21"/>
      <c r="E61" s="21"/>
      <c r="F61" s="21"/>
      <c r="G61" s="21"/>
    </row>
    <row r="62" spans="1:7" ht="15">
      <c r="A62" s="24"/>
      <c r="B62" s="21"/>
      <c r="C62" s="21"/>
      <c r="D62" s="21"/>
      <c r="E62" s="21"/>
      <c r="F62" s="21"/>
      <c r="G62" s="21"/>
    </row>
    <row r="63" spans="1:7" ht="15">
      <c r="A63" s="24"/>
      <c r="B63" s="21"/>
      <c r="C63" s="21"/>
      <c r="D63" s="21"/>
      <c r="E63" s="21"/>
      <c r="F63" s="21"/>
      <c r="G63" s="21"/>
    </row>
    <row r="64" spans="1:7" ht="15">
      <c r="A64" s="24"/>
      <c r="B64" s="21"/>
      <c r="C64" s="21"/>
      <c r="D64" s="21"/>
      <c r="E64" s="21"/>
      <c r="F64" s="21"/>
      <c r="G64" s="21"/>
    </row>
    <row r="65" spans="1:7" ht="15">
      <c r="A65" s="24"/>
      <c r="B65" s="21"/>
      <c r="C65" s="21"/>
      <c r="D65" s="21"/>
      <c r="E65" s="21"/>
      <c r="F65" s="21"/>
      <c r="G65" s="21"/>
    </row>
    <row r="66" spans="1:7" ht="15">
      <c r="A66" s="24"/>
      <c r="B66" s="21"/>
      <c r="C66" s="21"/>
      <c r="D66" s="22"/>
      <c r="E66" s="22"/>
      <c r="F66" s="22"/>
      <c r="G66" s="22"/>
    </row>
    <row r="67" spans="1:7" ht="15">
      <c r="A67" s="24"/>
      <c r="B67" s="21"/>
      <c r="C67" s="21"/>
      <c r="D67" s="21"/>
      <c r="E67" s="21"/>
      <c r="F67" s="21"/>
      <c r="G67" s="21"/>
    </row>
  </sheetData>
  <sheetProtection/>
  <mergeCells count="6">
    <mergeCell ref="B4:K4"/>
    <mergeCell ref="C9:C10"/>
    <mergeCell ref="D9:F9"/>
    <mergeCell ref="H9:H10"/>
    <mergeCell ref="I9:K9"/>
    <mergeCell ref="H23:K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L24" sqref="L24"/>
    </sheetView>
  </sheetViews>
  <sheetFormatPr defaultColWidth="11.421875" defaultRowHeight="15"/>
  <cols>
    <col min="1" max="1" width="3.140625" style="0" customWidth="1"/>
    <col min="3" max="3" width="17.421875" style="0" bestFit="1" customWidth="1"/>
    <col min="5" max="6" width="11.421875" style="0" customWidth="1"/>
    <col min="7" max="7" width="11.8515625" style="0" customWidth="1"/>
    <col min="8" max="8" width="17.57421875" style="0" customWidth="1"/>
    <col min="9" max="9" width="13.140625" style="0" customWidth="1"/>
    <col min="10" max="10" width="12.421875" style="0" customWidth="1"/>
  </cols>
  <sheetData>
    <row r="1" ht="15">
      <c r="A1" s="38" t="s">
        <v>0</v>
      </c>
    </row>
    <row r="2" ht="15">
      <c r="A2" s="38" t="s">
        <v>1</v>
      </c>
    </row>
    <row r="3" ht="15.75" thickBot="1"/>
    <row r="4" spans="2:13" ht="16.5" thickBot="1">
      <c r="B4" s="327" t="s">
        <v>56</v>
      </c>
      <c r="C4" s="328"/>
      <c r="D4" s="328"/>
      <c r="E4" s="328"/>
      <c r="F4" s="328"/>
      <c r="G4" s="328"/>
      <c r="H4" s="328"/>
      <c r="I4" s="328"/>
      <c r="J4" s="328"/>
      <c r="K4" s="329"/>
      <c r="L4" s="3"/>
      <c r="M4" s="3"/>
    </row>
    <row r="6" spans="2:3" ht="15.75">
      <c r="B6" s="2" t="s">
        <v>40</v>
      </c>
      <c r="C6" s="4" t="s">
        <v>42</v>
      </c>
    </row>
    <row r="7" spans="2:3" ht="15">
      <c r="B7" s="2"/>
      <c r="C7" s="24"/>
    </row>
    <row r="8" spans="15:18" ht="15.75" thickBot="1">
      <c r="O8" s="47"/>
      <c r="P8" s="48"/>
      <c r="Q8" s="49"/>
      <c r="R8" s="49"/>
    </row>
    <row r="9" spans="3:18" ht="18" customHeight="1" thickBot="1">
      <c r="C9" s="320" t="s">
        <v>4</v>
      </c>
      <c r="D9" s="322" t="s">
        <v>43</v>
      </c>
      <c r="E9" s="345"/>
      <c r="F9" s="346"/>
      <c r="G9" s="48"/>
      <c r="H9" s="320" t="s">
        <v>4</v>
      </c>
      <c r="I9" s="322" t="s">
        <v>43</v>
      </c>
      <c r="J9" s="345"/>
      <c r="K9" s="346"/>
      <c r="L9" s="50"/>
      <c r="M9" s="50"/>
      <c r="O9" s="51"/>
      <c r="P9" s="52"/>
      <c r="Q9" s="52"/>
      <c r="R9" s="52"/>
    </row>
    <row r="10" spans="3:18" ht="20.25" customHeight="1" thickBot="1">
      <c r="C10" s="344"/>
      <c r="D10" s="188" t="s">
        <v>5</v>
      </c>
      <c r="E10" s="189" t="s">
        <v>6</v>
      </c>
      <c r="F10" s="190" t="s">
        <v>7</v>
      </c>
      <c r="G10" s="179"/>
      <c r="H10" s="343"/>
      <c r="I10" s="188" t="s">
        <v>5</v>
      </c>
      <c r="J10" s="189" t="s">
        <v>6</v>
      </c>
      <c r="K10" s="190" t="s">
        <v>7</v>
      </c>
      <c r="L10" s="53"/>
      <c r="M10" s="53"/>
      <c r="O10" s="54"/>
      <c r="P10" s="55"/>
      <c r="Q10" s="55"/>
      <c r="R10" s="55"/>
    </row>
    <row r="11" spans="2:11" ht="15">
      <c r="B11" s="21"/>
      <c r="C11" s="191" t="s">
        <v>8</v>
      </c>
      <c r="D11" s="29">
        <v>388</v>
      </c>
      <c r="E11" s="153">
        <v>410</v>
      </c>
      <c r="F11" s="29">
        <f aca="true" t="shared" si="0" ref="F11:F27">SUM(D11:E11)</f>
        <v>798</v>
      </c>
      <c r="G11" s="179"/>
      <c r="H11" s="191" t="s">
        <v>9</v>
      </c>
      <c r="I11" s="39">
        <f>SUM(D11:D12)</f>
        <v>835</v>
      </c>
      <c r="J11" s="40">
        <f>SUM(E11:E12)</f>
        <v>805</v>
      </c>
      <c r="K11" s="41">
        <f aca="true" t="shared" si="1" ref="K11:K16">SUM(I11:J11)</f>
        <v>1640</v>
      </c>
    </row>
    <row r="12" spans="2:18" ht="15">
      <c r="B12" s="21"/>
      <c r="C12" s="192" t="s">
        <v>10</v>
      </c>
      <c r="D12" s="5">
        <v>447</v>
      </c>
      <c r="E12" s="6">
        <v>395</v>
      </c>
      <c r="F12" s="5">
        <f t="shared" si="0"/>
        <v>842</v>
      </c>
      <c r="G12" s="179"/>
      <c r="H12" s="198" t="s">
        <v>11</v>
      </c>
      <c r="I12" s="39">
        <f>SUM(D13:D14)</f>
        <v>1029</v>
      </c>
      <c r="J12" s="40">
        <f>SUM(E13:E14)</f>
        <v>917</v>
      </c>
      <c r="K12" s="41">
        <f t="shared" si="1"/>
        <v>1946</v>
      </c>
      <c r="L12" s="55"/>
      <c r="M12" s="55"/>
      <c r="O12" s="54"/>
      <c r="P12" s="55"/>
      <c r="Q12" s="55"/>
      <c r="R12" s="55"/>
    </row>
    <row r="13" spans="2:18" ht="15">
      <c r="B13" s="21"/>
      <c r="C13" s="191" t="s">
        <v>12</v>
      </c>
      <c r="D13" s="5">
        <v>435</v>
      </c>
      <c r="E13" s="6">
        <v>412</v>
      </c>
      <c r="F13" s="5">
        <f t="shared" si="0"/>
        <v>847</v>
      </c>
      <c r="G13" s="179"/>
      <c r="H13" s="198" t="s">
        <v>13</v>
      </c>
      <c r="I13" s="39">
        <f>SUM(D15:D23)</f>
        <v>3785</v>
      </c>
      <c r="J13" s="40">
        <f>SUM(E15:E23)</f>
        <v>3745</v>
      </c>
      <c r="K13" s="41">
        <f t="shared" si="1"/>
        <v>7530</v>
      </c>
      <c r="L13" s="55"/>
      <c r="M13" s="55"/>
      <c r="O13" s="54"/>
      <c r="P13" s="55"/>
      <c r="Q13" s="55"/>
      <c r="R13" s="56"/>
    </row>
    <row r="14" spans="2:18" ht="15">
      <c r="B14" s="21"/>
      <c r="C14" s="191" t="s">
        <v>14</v>
      </c>
      <c r="D14" s="42">
        <v>594</v>
      </c>
      <c r="E14" s="154">
        <v>505</v>
      </c>
      <c r="F14" s="5">
        <f t="shared" si="0"/>
        <v>1099</v>
      </c>
      <c r="G14" s="179"/>
      <c r="H14" s="198" t="s">
        <v>15</v>
      </c>
      <c r="I14" s="222">
        <f>SUM(D24:D27)</f>
        <v>784</v>
      </c>
      <c r="J14" s="222">
        <f>SUM(E24:E27)</f>
        <v>899</v>
      </c>
      <c r="K14" s="41">
        <f t="shared" si="1"/>
        <v>1683</v>
      </c>
      <c r="L14" s="55"/>
      <c r="M14" s="55"/>
      <c r="O14" s="54"/>
      <c r="P14" s="55"/>
      <c r="Q14" s="55"/>
      <c r="R14" s="56"/>
    </row>
    <row r="15" spans="2:18" ht="15.75" thickBot="1">
      <c r="B15" s="21"/>
      <c r="C15" s="191" t="s">
        <v>16</v>
      </c>
      <c r="D15" s="42">
        <v>553</v>
      </c>
      <c r="E15" s="154">
        <v>508</v>
      </c>
      <c r="F15" s="5">
        <f t="shared" si="0"/>
        <v>1061</v>
      </c>
      <c r="G15" s="179"/>
      <c r="H15" s="199" t="s">
        <v>58</v>
      </c>
      <c r="I15" s="31">
        <f>+D28</f>
        <v>27.03</v>
      </c>
      <c r="J15" s="5">
        <f>+E28</f>
        <v>25.97</v>
      </c>
      <c r="K15" s="18">
        <f t="shared" si="1"/>
        <v>53</v>
      </c>
      <c r="L15" s="57"/>
      <c r="M15" s="57"/>
      <c r="O15" s="54"/>
      <c r="P15" s="55"/>
      <c r="Q15" s="55"/>
      <c r="R15" s="56"/>
    </row>
    <row r="16" spans="2:18" ht="15.75" thickBot="1">
      <c r="B16" s="21"/>
      <c r="C16" s="191" t="s">
        <v>18</v>
      </c>
      <c r="D16" s="42">
        <v>428</v>
      </c>
      <c r="E16" s="154">
        <v>451</v>
      </c>
      <c r="F16" s="5">
        <f t="shared" si="0"/>
        <v>879</v>
      </c>
      <c r="G16" s="179"/>
      <c r="H16" s="200" t="s">
        <v>17</v>
      </c>
      <c r="I16" s="19">
        <f>SUM(I11:I15)</f>
        <v>6460.03</v>
      </c>
      <c r="J16" s="7">
        <f>SUM(J11:J15)</f>
        <v>6391.97</v>
      </c>
      <c r="K16" s="7">
        <f t="shared" si="1"/>
        <v>12852</v>
      </c>
      <c r="O16" s="54"/>
      <c r="P16" s="55"/>
      <c r="Q16" s="55"/>
      <c r="R16" s="56"/>
    </row>
    <row r="17" spans="2:18" ht="15">
      <c r="B17" s="21"/>
      <c r="C17" s="191" t="s">
        <v>19</v>
      </c>
      <c r="D17" s="42">
        <v>394</v>
      </c>
      <c r="E17" s="154">
        <v>404</v>
      </c>
      <c r="F17" s="5">
        <f t="shared" si="0"/>
        <v>798</v>
      </c>
      <c r="G17" s="179"/>
      <c r="H17" s="17"/>
      <c r="I17" s="58"/>
      <c r="J17" s="17"/>
      <c r="K17" s="21"/>
      <c r="L17" s="17"/>
      <c r="O17" s="54"/>
      <c r="P17" s="55"/>
      <c r="Q17" s="55"/>
      <c r="R17" s="56"/>
    </row>
    <row r="18" spans="2:18" ht="15">
      <c r="B18" s="21"/>
      <c r="C18" s="191" t="s">
        <v>20</v>
      </c>
      <c r="D18" s="42">
        <v>389</v>
      </c>
      <c r="E18" s="154">
        <v>383</v>
      </c>
      <c r="F18" s="5">
        <f t="shared" si="0"/>
        <v>772</v>
      </c>
      <c r="G18" s="179"/>
      <c r="H18" s="12" t="s">
        <v>21</v>
      </c>
      <c r="I18" s="13">
        <f>SUM(D15:D19)</f>
        <v>2198</v>
      </c>
      <c r="J18" s="17"/>
      <c r="K18" s="50"/>
      <c r="L18" s="17"/>
      <c r="M18" s="43"/>
      <c r="O18" s="54"/>
      <c r="P18" s="55"/>
      <c r="Q18" s="55"/>
      <c r="R18" s="56"/>
    </row>
    <row r="19" spans="2:18" ht="15">
      <c r="B19" s="21"/>
      <c r="C19" s="191" t="s">
        <v>22</v>
      </c>
      <c r="D19" s="42">
        <v>434</v>
      </c>
      <c r="E19" s="154">
        <v>434</v>
      </c>
      <c r="F19" s="5">
        <f t="shared" si="0"/>
        <v>868</v>
      </c>
      <c r="G19" s="179"/>
      <c r="H19" s="12" t="s">
        <v>23</v>
      </c>
      <c r="I19" s="13">
        <f>SUM(E20:E23)</f>
        <v>1565</v>
      </c>
      <c r="J19" s="17"/>
      <c r="K19" s="17"/>
      <c r="L19" s="17"/>
      <c r="M19" s="43"/>
      <c r="O19" s="54"/>
      <c r="P19" s="55"/>
      <c r="Q19" s="55"/>
      <c r="R19" s="56"/>
    </row>
    <row r="20" spans="2:18" ht="15">
      <c r="B20" s="21"/>
      <c r="C20" s="191" t="s">
        <v>24</v>
      </c>
      <c r="D20" s="42">
        <v>488</v>
      </c>
      <c r="E20" s="154">
        <v>466</v>
      </c>
      <c r="F20" s="5">
        <f t="shared" si="0"/>
        <v>954</v>
      </c>
      <c r="G20" s="179"/>
      <c r="H20" s="17"/>
      <c r="I20" s="58"/>
      <c r="J20" s="17"/>
      <c r="K20" s="17"/>
      <c r="L20" s="17"/>
      <c r="M20" s="43"/>
      <c r="O20" s="54"/>
      <c r="P20" s="55"/>
      <c r="Q20" s="55"/>
      <c r="R20" s="56"/>
    </row>
    <row r="21" spans="2:18" ht="15">
      <c r="B21" s="21"/>
      <c r="C21" s="191" t="s">
        <v>25</v>
      </c>
      <c r="D21" s="42">
        <v>429</v>
      </c>
      <c r="E21" s="154">
        <v>425</v>
      </c>
      <c r="F21" s="5">
        <f t="shared" si="0"/>
        <v>854</v>
      </c>
      <c r="G21" s="179"/>
      <c r="H21" s="17"/>
      <c r="I21" s="58"/>
      <c r="J21" s="17"/>
      <c r="K21" s="17"/>
      <c r="L21" s="17"/>
      <c r="M21" s="43"/>
      <c r="O21" s="54"/>
      <c r="P21" s="55"/>
      <c r="Q21" s="55"/>
      <c r="R21" s="56"/>
    </row>
    <row r="22" spans="2:18" ht="15">
      <c r="B22" s="21"/>
      <c r="C22" s="191" t="s">
        <v>26</v>
      </c>
      <c r="D22" s="42">
        <v>373</v>
      </c>
      <c r="E22" s="154">
        <v>366</v>
      </c>
      <c r="F22" s="5">
        <f t="shared" si="0"/>
        <v>739</v>
      </c>
      <c r="G22" s="179"/>
      <c r="H22" s="17"/>
      <c r="I22" s="58"/>
      <c r="J22" s="17"/>
      <c r="K22" s="17"/>
      <c r="L22" s="17"/>
      <c r="M22" s="43"/>
      <c r="O22" s="54"/>
      <c r="P22" s="55"/>
      <c r="Q22" s="55"/>
      <c r="R22" s="56"/>
    </row>
    <row r="23" spans="2:18" ht="15">
      <c r="B23" s="21"/>
      <c r="C23" s="191" t="s">
        <v>27</v>
      </c>
      <c r="D23" s="42">
        <v>297</v>
      </c>
      <c r="E23" s="154">
        <v>308</v>
      </c>
      <c r="F23" s="5">
        <f t="shared" si="0"/>
        <v>605</v>
      </c>
      <c r="G23" s="179"/>
      <c r="H23" s="17"/>
      <c r="I23" s="58"/>
      <c r="J23" s="17"/>
      <c r="K23" s="55"/>
      <c r="L23" s="17"/>
      <c r="M23" s="43"/>
      <c r="O23" s="54"/>
      <c r="P23" s="55"/>
      <c r="Q23" s="55"/>
      <c r="R23" s="56"/>
    </row>
    <row r="24" spans="2:18" ht="15" customHeight="1">
      <c r="B24" s="21"/>
      <c r="C24" s="191" t="s">
        <v>28</v>
      </c>
      <c r="D24" s="42">
        <v>257</v>
      </c>
      <c r="E24" s="154">
        <v>276</v>
      </c>
      <c r="F24" s="5">
        <f t="shared" si="0"/>
        <v>533</v>
      </c>
      <c r="G24" s="179"/>
      <c r="H24" s="326" t="s">
        <v>64</v>
      </c>
      <c r="I24" s="326"/>
      <c r="J24" s="326"/>
      <c r="K24" s="326"/>
      <c r="L24" s="17"/>
      <c r="M24" s="43"/>
      <c r="O24" s="54"/>
      <c r="P24" s="55"/>
      <c r="Q24" s="55"/>
      <c r="R24" s="56"/>
    </row>
    <row r="25" spans="2:18" ht="15">
      <c r="B25" s="21"/>
      <c r="C25" s="191" t="s">
        <v>29</v>
      </c>
      <c r="D25" s="42">
        <v>208</v>
      </c>
      <c r="E25" s="154">
        <v>204</v>
      </c>
      <c r="F25" s="5">
        <f t="shared" si="0"/>
        <v>412</v>
      </c>
      <c r="G25" s="179"/>
      <c r="H25" s="326"/>
      <c r="I25" s="326"/>
      <c r="J25" s="326"/>
      <c r="K25" s="326"/>
      <c r="L25" s="17"/>
      <c r="O25" s="54"/>
      <c r="P25" s="55"/>
      <c r="Q25" s="55"/>
      <c r="R25" s="56"/>
    </row>
    <row r="26" spans="2:18" ht="15">
      <c r="B26" s="21"/>
      <c r="C26" s="191" t="s">
        <v>30</v>
      </c>
      <c r="D26" s="151">
        <v>144</v>
      </c>
      <c r="E26" s="155">
        <v>180</v>
      </c>
      <c r="F26" s="5">
        <f t="shared" si="0"/>
        <v>324</v>
      </c>
      <c r="G26" s="179"/>
      <c r="H26" s="326"/>
      <c r="I26" s="326"/>
      <c r="J26" s="326"/>
      <c r="K26" s="326"/>
      <c r="L26" s="17"/>
      <c r="O26" s="54"/>
      <c r="P26" s="55"/>
      <c r="Q26" s="55"/>
      <c r="R26" s="56"/>
    </row>
    <row r="27" spans="2:18" ht="15">
      <c r="B27" s="21"/>
      <c r="C27" s="191" t="s">
        <v>31</v>
      </c>
      <c r="D27" s="86">
        <v>175</v>
      </c>
      <c r="E27" s="152">
        <v>239</v>
      </c>
      <c r="F27" s="5">
        <f t="shared" si="0"/>
        <v>414</v>
      </c>
      <c r="G27" s="179"/>
      <c r="H27" s="326"/>
      <c r="I27" s="326"/>
      <c r="J27" s="326"/>
      <c r="K27" s="326"/>
      <c r="L27" s="17"/>
      <c r="O27" s="59"/>
      <c r="P27" s="57"/>
      <c r="Q27" s="57"/>
      <c r="R27" s="57"/>
    </row>
    <row r="28" spans="2:18" ht="15.75" thickBot="1">
      <c r="B28" s="21"/>
      <c r="C28" s="191" t="s">
        <v>58</v>
      </c>
      <c r="D28" s="170">
        <f>+F28*0.51</f>
        <v>27.03</v>
      </c>
      <c r="E28" s="171">
        <f>+F28-D28</f>
        <v>25.97</v>
      </c>
      <c r="F28" s="15">
        <v>53</v>
      </c>
      <c r="G28" s="179"/>
      <c r="H28" s="326"/>
      <c r="I28" s="326"/>
      <c r="J28" s="326"/>
      <c r="K28" s="326"/>
      <c r="L28" s="17"/>
      <c r="O28" s="59"/>
      <c r="P28" s="57"/>
      <c r="Q28" s="57"/>
      <c r="R28" s="57"/>
    </row>
    <row r="29" spans="2:18" ht="15.75" thickBot="1">
      <c r="B29" s="21"/>
      <c r="C29" s="193" t="s">
        <v>17</v>
      </c>
      <c r="D29" s="7">
        <f>SUM(D11:D28)</f>
        <v>6460.03</v>
      </c>
      <c r="E29" s="7">
        <f>SUM(E11:E28)</f>
        <v>6391.97</v>
      </c>
      <c r="F29" s="16">
        <f>SUM(F11:F28)</f>
        <v>12852</v>
      </c>
      <c r="G29" s="179"/>
      <c r="H29" s="9"/>
      <c r="I29" s="58"/>
      <c r="J29" s="6"/>
      <c r="K29" s="55"/>
      <c r="L29" s="17"/>
      <c r="O29" s="60"/>
      <c r="P29" s="60"/>
      <c r="Q29" s="60"/>
      <c r="R29" s="60"/>
    </row>
    <row r="30" spans="4:12" ht="15">
      <c r="D30" s="60"/>
      <c r="L30" s="17"/>
    </row>
    <row r="31" spans="3:12" ht="15">
      <c r="C31" s="6"/>
      <c r="F31" s="61"/>
      <c r="L31" s="17"/>
    </row>
    <row r="32" ht="15">
      <c r="L32" s="43"/>
    </row>
    <row r="33" spans="3:14" ht="15">
      <c r="C33" s="62"/>
      <c r="D33" s="62"/>
      <c r="E33" s="62"/>
      <c r="F33" s="62"/>
      <c r="G33" s="62"/>
      <c r="H33" s="62"/>
      <c r="I33" s="63"/>
      <c r="J33" s="63"/>
      <c r="K33" s="62"/>
      <c r="L33" s="60"/>
      <c r="M33" s="62"/>
      <c r="N33" s="62"/>
    </row>
    <row r="34" spans="3:14" ht="15">
      <c r="C34" s="64"/>
      <c r="D34" s="64"/>
      <c r="E34" s="64"/>
      <c r="F34" s="64"/>
      <c r="G34" s="65"/>
      <c r="H34" s="65"/>
      <c r="I34" s="65"/>
      <c r="J34" s="65"/>
      <c r="K34" s="65"/>
      <c r="L34" s="65"/>
      <c r="M34" s="65"/>
      <c r="N34" s="62"/>
    </row>
    <row r="35" spans="3:14" ht="15"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2"/>
    </row>
    <row r="36" spans="3:14" ht="15">
      <c r="C36" s="47"/>
      <c r="D36" s="48"/>
      <c r="E36" s="49"/>
      <c r="F36" s="49"/>
      <c r="G36" s="48"/>
      <c r="H36" s="49"/>
      <c r="I36" s="60"/>
      <c r="J36" s="66"/>
      <c r="K36" s="67"/>
      <c r="L36" s="50"/>
      <c r="M36" s="50"/>
      <c r="N36" s="62"/>
    </row>
    <row r="37" spans="3:14" ht="15">
      <c r="C37" s="51"/>
      <c r="D37" s="52"/>
      <c r="E37" s="52"/>
      <c r="F37" s="52"/>
      <c r="G37" s="52"/>
      <c r="H37" s="52"/>
      <c r="I37" s="60"/>
      <c r="J37" s="68"/>
      <c r="K37" s="53"/>
      <c r="L37" s="53"/>
      <c r="M37" s="53"/>
      <c r="N37" s="62"/>
    </row>
    <row r="38" spans="3:14" ht="15">
      <c r="C38" s="54"/>
      <c r="D38" s="55"/>
      <c r="E38" s="55"/>
      <c r="F38" s="55"/>
      <c r="G38" s="56"/>
      <c r="H38" s="56"/>
      <c r="I38" s="60"/>
      <c r="J38" s="54"/>
      <c r="K38" s="55"/>
      <c r="L38" s="55"/>
      <c r="M38" s="55"/>
      <c r="N38" s="62"/>
    </row>
    <row r="39" spans="3:14" ht="15">
      <c r="C39" s="69"/>
      <c r="D39" s="55"/>
      <c r="E39" s="55"/>
      <c r="F39" s="55"/>
      <c r="G39" s="56"/>
      <c r="H39" s="56"/>
      <c r="I39" s="60"/>
      <c r="J39" s="70"/>
      <c r="K39" s="55"/>
      <c r="L39" s="55"/>
      <c r="M39" s="55"/>
      <c r="N39" s="62"/>
    </row>
    <row r="40" spans="3:14" ht="15">
      <c r="C40" s="54"/>
      <c r="D40" s="56"/>
      <c r="E40" s="56"/>
      <c r="F40" s="56"/>
      <c r="G40" s="56"/>
      <c r="H40" s="56"/>
      <c r="I40" s="60"/>
      <c r="J40" s="70"/>
      <c r="K40" s="55"/>
      <c r="L40" s="55"/>
      <c r="M40" s="55"/>
      <c r="N40" s="62"/>
    </row>
    <row r="41" spans="3:14" ht="15">
      <c r="C41" s="54"/>
      <c r="D41" s="56"/>
      <c r="E41" s="56"/>
      <c r="F41" s="56"/>
      <c r="G41" s="56"/>
      <c r="H41" s="56"/>
      <c r="I41" s="60"/>
      <c r="J41" s="70"/>
      <c r="K41" s="55"/>
      <c r="L41" s="55"/>
      <c r="M41" s="55"/>
      <c r="N41" s="62"/>
    </row>
    <row r="42" spans="3:14" ht="15">
      <c r="C42" s="54"/>
      <c r="D42" s="56"/>
      <c r="E42" s="56"/>
      <c r="F42" s="56"/>
      <c r="G42" s="56"/>
      <c r="H42" s="56"/>
      <c r="I42" s="60"/>
      <c r="J42" s="54"/>
      <c r="K42" s="57"/>
      <c r="L42" s="57"/>
      <c r="M42" s="57"/>
      <c r="N42" s="62"/>
    </row>
    <row r="43" spans="3:14" ht="15">
      <c r="C43" s="54"/>
      <c r="D43" s="56"/>
      <c r="E43" s="56"/>
      <c r="F43" s="56"/>
      <c r="G43" s="56"/>
      <c r="H43" s="56"/>
      <c r="I43" s="60"/>
      <c r="J43" s="60"/>
      <c r="K43" s="60"/>
      <c r="L43" s="60"/>
      <c r="M43" s="60"/>
      <c r="N43" s="62"/>
    </row>
    <row r="44" spans="3:14" ht="15">
      <c r="C44" s="54"/>
      <c r="D44" s="56"/>
      <c r="E44" s="56"/>
      <c r="F44" s="56"/>
      <c r="G44" s="56"/>
      <c r="H44" s="56"/>
      <c r="I44" s="60"/>
      <c r="J44" s="60"/>
      <c r="K44" s="60"/>
      <c r="L44" s="60"/>
      <c r="M44" s="60"/>
      <c r="N44" s="62"/>
    </row>
    <row r="45" spans="3:14" ht="15">
      <c r="C45" s="54"/>
      <c r="D45" s="56"/>
      <c r="E45" s="56"/>
      <c r="F45" s="56"/>
      <c r="G45" s="56"/>
      <c r="H45" s="56"/>
      <c r="I45" s="60"/>
      <c r="J45" s="60"/>
      <c r="K45" s="60"/>
      <c r="L45" s="60"/>
      <c r="M45" s="60"/>
      <c r="N45" s="62"/>
    </row>
    <row r="46" spans="3:14" ht="15">
      <c r="C46" s="54"/>
      <c r="D46" s="56"/>
      <c r="E46" s="56"/>
      <c r="F46" s="56"/>
      <c r="G46" s="56"/>
      <c r="H46" s="56"/>
      <c r="I46" s="60"/>
      <c r="J46" s="66"/>
      <c r="K46" s="67"/>
      <c r="L46" s="50"/>
      <c r="M46" s="50"/>
      <c r="N46" s="62"/>
    </row>
    <row r="47" spans="3:14" ht="15">
      <c r="C47" s="54"/>
      <c r="D47" s="56"/>
      <c r="E47" s="56"/>
      <c r="F47" s="56"/>
      <c r="G47" s="56"/>
      <c r="H47" s="56"/>
      <c r="I47" s="60"/>
      <c r="J47" s="68"/>
      <c r="K47" s="53"/>
      <c r="L47" s="53"/>
      <c r="M47" s="53"/>
      <c r="N47" s="62"/>
    </row>
    <row r="48" spans="3:14" ht="15">
      <c r="C48" s="54"/>
      <c r="D48" s="56"/>
      <c r="E48" s="56"/>
      <c r="F48" s="56"/>
      <c r="G48" s="56"/>
      <c r="H48" s="56"/>
      <c r="I48" s="60"/>
      <c r="J48" s="54"/>
      <c r="K48" s="55"/>
      <c r="L48" s="55"/>
      <c r="M48" s="55"/>
      <c r="N48" s="62"/>
    </row>
    <row r="49" spans="3:14" ht="15">
      <c r="C49" s="54"/>
      <c r="D49" s="56"/>
      <c r="E49" s="56"/>
      <c r="F49" s="56"/>
      <c r="G49" s="56"/>
      <c r="H49" s="56"/>
      <c r="I49" s="60"/>
      <c r="J49" s="70"/>
      <c r="K49" s="55"/>
      <c r="L49" s="55"/>
      <c r="M49" s="55"/>
      <c r="N49" s="62"/>
    </row>
    <row r="50" spans="3:14" ht="15">
      <c r="C50" s="54"/>
      <c r="D50" s="56"/>
      <c r="E50" s="56"/>
      <c r="F50" s="56"/>
      <c r="G50" s="56"/>
      <c r="H50" s="56"/>
      <c r="I50" s="60"/>
      <c r="J50" s="70"/>
      <c r="K50" s="55"/>
      <c r="L50" s="55"/>
      <c r="M50" s="55"/>
      <c r="N50" s="62"/>
    </row>
    <row r="51" spans="3:14" ht="15">
      <c r="C51" s="54"/>
      <c r="D51" s="56"/>
      <c r="E51" s="56"/>
      <c r="F51" s="56"/>
      <c r="G51" s="56"/>
      <c r="H51" s="56"/>
      <c r="I51" s="60"/>
      <c r="J51" s="70"/>
      <c r="K51" s="55"/>
      <c r="L51" s="55"/>
      <c r="M51" s="55"/>
      <c r="N51" s="62"/>
    </row>
    <row r="52" spans="3:14" ht="15">
      <c r="C52" s="54"/>
      <c r="D52" s="56"/>
      <c r="E52" s="56"/>
      <c r="F52" s="56"/>
      <c r="G52" s="56"/>
      <c r="H52" s="56"/>
      <c r="I52" s="60"/>
      <c r="J52" s="54"/>
      <c r="K52" s="57"/>
      <c r="L52" s="57"/>
      <c r="M52" s="57"/>
      <c r="N52" s="62"/>
    </row>
    <row r="53" spans="3:14" ht="15">
      <c r="C53" s="54"/>
      <c r="D53" s="56"/>
      <c r="E53" s="56"/>
      <c r="F53" s="56"/>
      <c r="G53" s="56"/>
      <c r="H53" s="56"/>
      <c r="I53" s="60"/>
      <c r="J53" s="60"/>
      <c r="K53" s="60"/>
      <c r="L53" s="60"/>
      <c r="M53" s="60"/>
      <c r="N53" s="62"/>
    </row>
    <row r="54" spans="3:14" ht="15">
      <c r="C54" s="54"/>
      <c r="D54" s="56"/>
      <c r="E54" s="56"/>
      <c r="F54" s="56"/>
      <c r="G54" s="56"/>
      <c r="H54" s="56"/>
      <c r="I54" s="60"/>
      <c r="J54" s="60"/>
      <c r="K54" s="60"/>
      <c r="L54" s="60"/>
      <c r="M54" s="60"/>
      <c r="N54" s="62"/>
    </row>
    <row r="55" spans="3:14" ht="15">
      <c r="C55" s="59"/>
      <c r="D55" s="57"/>
      <c r="E55" s="57"/>
      <c r="F55" s="57"/>
      <c r="G55" s="57"/>
      <c r="H55" s="57"/>
      <c r="I55" s="71"/>
      <c r="J55" s="60"/>
      <c r="K55" s="60"/>
      <c r="L55" s="60"/>
      <c r="M55" s="60"/>
      <c r="N55" s="62"/>
    </row>
    <row r="56" spans="3:14" ht="15">
      <c r="C56" s="60"/>
      <c r="D56" s="60"/>
      <c r="E56" s="60"/>
      <c r="F56" s="60"/>
      <c r="G56" s="60"/>
      <c r="H56" s="60"/>
      <c r="I56" s="72"/>
      <c r="J56" s="60"/>
      <c r="K56" s="60"/>
      <c r="L56" s="60"/>
      <c r="M56" s="60"/>
      <c r="N56" s="62"/>
    </row>
    <row r="57" spans="3:13" ht="15">
      <c r="C57" s="43"/>
      <c r="D57" s="17"/>
      <c r="E57" s="17"/>
      <c r="F57" s="17"/>
      <c r="G57" s="17"/>
      <c r="H57" s="43"/>
      <c r="I57" s="43"/>
      <c r="J57" s="43"/>
      <c r="K57" s="43"/>
      <c r="L57" s="43"/>
      <c r="M57" s="43"/>
    </row>
    <row r="58" spans="4:7" ht="15">
      <c r="D58" s="21"/>
      <c r="E58" s="21"/>
      <c r="F58" s="21"/>
      <c r="G58" s="21"/>
    </row>
    <row r="59" spans="4:7" ht="15">
      <c r="D59" s="21"/>
      <c r="E59" s="21"/>
      <c r="F59" s="21"/>
      <c r="G59" s="21"/>
    </row>
    <row r="60" spans="4:7" ht="15">
      <c r="D60" s="21"/>
      <c r="E60" s="21"/>
      <c r="F60" s="21"/>
      <c r="G60" s="21"/>
    </row>
    <row r="61" spans="4:7" ht="15">
      <c r="D61" s="21"/>
      <c r="E61" s="21"/>
      <c r="F61" s="21"/>
      <c r="G61" s="21"/>
    </row>
    <row r="62" spans="4:7" ht="15">
      <c r="D62" s="21"/>
      <c r="E62" s="21"/>
      <c r="F62" s="21"/>
      <c r="G62" s="21"/>
    </row>
    <row r="63" spans="4:7" ht="15">
      <c r="D63" s="21"/>
      <c r="E63" s="21"/>
      <c r="F63" s="21"/>
      <c r="G63" s="21"/>
    </row>
    <row r="64" spans="4:7" ht="15">
      <c r="D64" s="21"/>
      <c r="E64" s="21"/>
      <c r="F64" s="21"/>
      <c r="G64" s="21"/>
    </row>
    <row r="65" spans="4:7" ht="15">
      <c r="D65" s="21"/>
      <c r="E65" s="21"/>
      <c r="F65" s="21"/>
      <c r="G65" s="21"/>
    </row>
    <row r="66" spans="4:7" ht="15">
      <c r="D66" s="21"/>
      <c r="E66" s="21"/>
      <c r="F66" s="21"/>
      <c r="G66" s="21"/>
    </row>
    <row r="67" spans="4:7" ht="15">
      <c r="D67" s="21"/>
      <c r="E67" s="21"/>
      <c r="F67" s="21"/>
      <c r="G67" s="21"/>
    </row>
    <row r="68" spans="4:7" ht="15">
      <c r="D68" s="21"/>
      <c r="E68" s="21"/>
      <c r="F68" s="21"/>
      <c r="G68" s="21"/>
    </row>
    <row r="69" spans="4:7" ht="15">
      <c r="D69" s="21"/>
      <c r="E69" s="21"/>
      <c r="F69" s="21"/>
      <c r="G69" s="21"/>
    </row>
    <row r="70" spans="4:7" ht="15">
      <c r="D70" s="21"/>
      <c r="E70" s="21"/>
      <c r="F70" s="21"/>
      <c r="G70" s="21"/>
    </row>
    <row r="71" spans="4:7" ht="15">
      <c r="D71" s="21"/>
      <c r="E71" s="21"/>
      <c r="F71" s="21"/>
      <c r="G71" s="21"/>
    </row>
    <row r="72" spans="4:7" ht="15">
      <c r="D72" s="21"/>
      <c r="E72" s="21"/>
      <c r="F72" s="21"/>
      <c r="G72" s="21"/>
    </row>
  </sheetData>
  <sheetProtection/>
  <mergeCells count="6">
    <mergeCell ref="B4:K4"/>
    <mergeCell ref="C9:C10"/>
    <mergeCell ref="D9:F9"/>
    <mergeCell ref="H9:H10"/>
    <mergeCell ref="I9:K9"/>
    <mergeCell ref="H24:K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5"/>
  <sheetViews>
    <sheetView zoomScaleSheetLayoutView="85" zoomScalePageLayoutView="0" workbookViewId="0" topLeftCell="A1">
      <selection activeCell="F15" sqref="F15"/>
    </sheetView>
  </sheetViews>
  <sheetFormatPr defaultColWidth="11.421875" defaultRowHeight="15"/>
  <cols>
    <col min="2" max="2" width="16.57421875" style="0" customWidth="1"/>
    <col min="7" max="9" width="11.7109375" style="0" customWidth="1"/>
    <col min="10" max="10" width="11.421875" style="0" customWidth="1"/>
    <col min="11" max="11" width="16.57421875" style="0" customWidth="1"/>
  </cols>
  <sheetData>
    <row r="1" spans="1:2" ht="15">
      <c r="A1" s="1" t="s">
        <v>0</v>
      </c>
      <c r="B1" s="1"/>
    </row>
    <row r="2" spans="1:2" ht="15">
      <c r="A2" s="1" t="s">
        <v>1</v>
      </c>
      <c r="B2" s="1"/>
    </row>
    <row r="3" spans="1:2" ht="15">
      <c r="A3" s="1"/>
      <c r="B3" s="1"/>
    </row>
    <row r="4" ht="15.75" thickBot="1"/>
    <row r="5" spans="2:14" ht="16.5" thickBot="1">
      <c r="B5" s="327" t="s">
        <v>56</v>
      </c>
      <c r="C5" s="350"/>
      <c r="D5" s="350"/>
      <c r="E5" s="350"/>
      <c r="F5" s="350"/>
      <c r="G5" s="350"/>
      <c r="H5" s="350"/>
      <c r="I5" s="350"/>
      <c r="J5" s="350"/>
      <c r="K5" s="351"/>
      <c r="L5" s="351"/>
      <c r="M5" s="351"/>
      <c r="N5" s="352"/>
    </row>
    <row r="7" spans="2:3" ht="15.75">
      <c r="B7" s="2" t="s">
        <v>2</v>
      </c>
      <c r="C7" s="4" t="s">
        <v>44</v>
      </c>
    </row>
    <row r="8" spans="2:10" ht="15">
      <c r="B8" s="2"/>
      <c r="C8" s="24"/>
      <c r="G8" s="60"/>
      <c r="H8" s="60"/>
      <c r="I8" s="60"/>
      <c r="J8" s="60"/>
    </row>
    <row r="9" ht="15.75" thickBot="1">
      <c r="F9" s="60"/>
    </row>
    <row r="10" spans="2:14" ht="18" customHeight="1" thickBot="1">
      <c r="B10" s="348" t="s">
        <v>4</v>
      </c>
      <c r="C10" s="322" t="s">
        <v>45</v>
      </c>
      <c r="D10" s="323"/>
      <c r="E10" s="324"/>
      <c r="F10" s="347"/>
      <c r="G10" s="322" t="s">
        <v>46</v>
      </c>
      <c r="H10" s="323"/>
      <c r="I10" s="324"/>
      <c r="J10" s="347"/>
      <c r="K10" s="320" t="s">
        <v>4</v>
      </c>
      <c r="L10" s="322" t="s">
        <v>45</v>
      </c>
      <c r="M10" s="345"/>
      <c r="N10" s="346"/>
    </row>
    <row r="11" spans="2:14" ht="20.25" customHeight="1" thickBot="1">
      <c r="B11" s="349"/>
      <c r="C11" s="188" t="s">
        <v>5</v>
      </c>
      <c r="D11" s="189" t="s">
        <v>6</v>
      </c>
      <c r="E11" s="190" t="s">
        <v>7</v>
      </c>
      <c r="F11" s="347"/>
      <c r="G11" s="188" t="s">
        <v>5</v>
      </c>
      <c r="H11" s="189" t="s">
        <v>6</v>
      </c>
      <c r="I11" s="190" t="s">
        <v>7</v>
      </c>
      <c r="J11" s="347"/>
      <c r="K11" s="343"/>
      <c r="L11" s="188" t="s">
        <v>5</v>
      </c>
      <c r="M11" s="189" t="s">
        <v>6</v>
      </c>
      <c r="N11" s="190" t="s">
        <v>7</v>
      </c>
    </row>
    <row r="12" spans="2:14" ht="15">
      <c r="B12" s="191" t="s">
        <v>8</v>
      </c>
      <c r="C12" s="160">
        <v>85</v>
      </c>
      <c r="D12" s="73">
        <v>100</v>
      </c>
      <c r="E12" s="162">
        <f aca="true" t="shared" si="0" ref="E12:E28">SUM(C12:D12)</f>
        <v>185</v>
      </c>
      <c r="F12" s="179"/>
      <c r="G12" s="90">
        <v>150</v>
      </c>
      <c r="H12" s="90">
        <v>135</v>
      </c>
      <c r="I12" s="158">
        <f aca="true" t="shared" si="1" ref="I12:I28">SUM(G12:H12)</f>
        <v>285</v>
      </c>
      <c r="J12" s="179"/>
      <c r="K12" s="191" t="s">
        <v>9</v>
      </c>
      <c r="L12" s="180">
        <f>SUM(C12:C13)</f>
        <v>255</v>
      </c>
      <c r="M12" s="181">
        <f>SUM(D12:D13)</f>
        <v>259</v>
      </c>
      <c r="N12" s="181">
        <f aca="true" t="shared" si="2" ref="N12:N17">SUM(L12:M12)</f>
        <v>514</v>
      </c>
    </row>
    <row r="13" spans="2:14" ht="15">
      <c r="B13" s="192" t="s">
        <v>10</v>
      </c>
      <c r="C13" s="156">
        <v>170</v>
      </c>
      <c r="D13" s="75">
        <v>159</v>
      </c>
      <c r="E13" s="161">
        <f t="shared" si="0"/>
        <v>329</v>
      </c>
      <c r="F13" s="179"/>
      <c r="G13" s="91">
        <v>180</v>
      </c>
      <c r="H13" s="91">
        <v>160</v>
      </c>
      <c r="I13" s="74">
        <f t="shared" si="1"/>
        <v>340</v>
      </c>
      <c r="J13" s="179"/>
      <c r="K13" s="198" t="s">
        <v>11</v>
      </c>
      <c r="L13" s="159">
        <f>SUM(C14:C15)</f>
        <v>498</v>
      </c>
      <c r="M13" s="76">
        <f>SUM(D14:D15)</f>
        <v>431</v>
      </c>
      <c r="N13" s="76">
        <f t="shared" si="2"/>
        <v>929</v>
      </c>
    </row>
    <row r="14" spans="2:14" ht="15">
      <c r="B14" s="191" t="s">
        <v>12</v>
      </c>
      <c r="C14" s="156">
        <v>248</v>
      </c>
      <c r="D14" s="75">
        <v>223</v>
      </c>
      <c r="E14" s="161">
        <f t="shared" si="0"/>
        <v>471</v>
      </c>
      <c r="F14" s="179"/>
      <c r="G14" s="91">
        <v>203</v>
      </c>
      <c r="H14" s="91">
        <v>167</v>
      </c>
      <c r="I14" s="74">
        <f t="shared" si="1"/>
        <v>370</v>
      </c>
      <c r="J14" s="179"/>
      <c r="K14" s="198" t="s">
        <v>13</v>
      </c>
      <c r="L14" s="159">
        <f>SUM(C16:C24)</f>
        <v>1569</v>
      </c>
      <c r="M14" s="76">
        <f>SUM(D16:D24)</f>
        <v>1306</v>
      </c>
      <c r="N14" s="76">
        <f t="shared" si="2"/>
        <v>2875</v>
      </c>
    </row>
    <row r="15" spans="2:14" ht="15">
      <c r="B15" s="191" t="s">
        <v>14</v>
      </c>
      <c r="C15" s="159">
        <v>250</v>
      </c>
      <c r="D15" s="76">
        <v>208</v>
      </c>
      <c r="E15" s="161">
        <f t="shared" si="0"/>
        <v>458</v>
      </c>
      <c r="F15" s="179"/>
      <c r="G15" s="76">
        <v>226</v>
      </c>
      <c r="H15" s="76">
        <v>209</v>
      </c>
      <c r="I15" s="74">
        <f t="shared" si="1"/>
        <v>435</v>
      </c>
      <c r="J15" s="179"/>
      <c r="K15" s="198" t="s">
        <v>15</v>
      </c>
      <c r="L15" s="159">
        <f>SUM(C25:C28)</f>
        <v>282</v>
      </c>
      <c r="M15" s="76">
        <f>SUM(D25:D28)</f>
        <v>271</v>
      </c>
      <c r="N15" s="76">
        <f t="shared" si="2"/>
        <v>553</v>
      </c>
    </row>
    <row r="16" spans="2:14" ht="15.75" thickBot="1">
      <c r="B16" s="191" t="s">
        <v>16</v>
      </c>
      <c r="C16" s="159">
        <v>194</v>
      </c>
      <c r="D16" s="76">
        <v>153</v>
      </c>
      <c r="E16" s="161">
        <f t="shared" si="0"/>
        <v>347</v>
      </c>
      <c r="F16" s="179"/>
      <c r="G16" s="76">
        <v>195</v>
      </c>
      <c r="H16" s="76">
        <v>177</v>
      </c>
      <c r="I16" s="74">
        <f t="shared" si="1"/>
        <v>372</v>
      </c>
      <c r="J16" s="179"/>
      <c r="K16" s="199" t="s">
        <v>58</v>
      </c>
      <c r="L16" s="32">
        <f>+C29</f>
        <v>14.31</v>
      </c>
      <c r="M16" s="15">
        <f>+D29</f>
        <v>12.69</v>
      </c>
      <c r="N16" s="15">
        <f t="shared" si="2"/>
        <v>27</v>
      </c>
    </row>
    <row r="17" spans="2:14" ht="15.75" thickBot="1">
      <c r="B17" s="191" t="s">
        <v>18</v>
      </c>
      <c r="C17" s="159">
        <v>157</v>
      </c>
      <c r="D17" s="76">
        <v>126</v>
      </c>
      <c r="E17" s="161">
        <f t="shared" si="0"/>
        <v>283</v>
      </c>
      <c r="F17" s="179"/>
      <c r="G17" s="76">
        <v>150</v>
      </c>
      <c r="H17" s="76">
        <v>148</v>
      </c>
      <c r="I17" s="74">
        <f t="shared" si="1"/>
        <v>298</v>
      </c>
      <c r="J17" s="179"/>
      <c r="K17" s="200" t="s">
        <v>17</v>
      </c>
      <c r="L17" s="19">
        <f>SUM(L12:L16)</f>
        <v>2618.31</v>
      </c>
      <c r="M17" s="7">
        <f>SUM(M12:M16)</f>
        <v>2279.69</v>
      </c>
      <c r="N17" s="7">
        <f t="shared" si="2"/>
        <v>4898</v>
      </c>
    </row>
    <row r="18" spans="2:17" ht="15">
      <c r="B18" s="191" t="s">
        <v>19</v>
      </c>
      <c r="C18" s="159">
        <v>167</v>
      </c>
      <c r="D18" s="76">
        <v>165</v>
      </c>
      <c r="E18" s="161">
        <f t="shared" si="0"/>
        <v>332</v>
      </c>
      <c r="F18" s="179"/>
      <c r="G18" s="76">
        <v>143</v>
      </c>
      <c r="H18" s="76">
        <v>166</v>
      </c>
      <c r="I18" s="74">
        <f t="shared" si="1"/>
        <v>309</v>
      </c>
      <c r="J18" s="179"/>
      <c r="K18" s="56"/>
      <c r="L18" s="56"/>
      <c r="M18" s="56"/>
      <c r="N18" s="56"/>
      <c r="O18" s="60"/>
      <c r="P18" s="60"/>
      <c r="Q18" s="60"/>
    </row>
    <row r="19" spans="2:17" ht="15">
      <c r="B19" s="191" t="s">
        <v>20</v>
      </c>
      <c r="C19" s="159">
        <v>165</v>
      </c>
      <c r="D19" s="76">
        <v>149</v>
      </c>
      <c r="E19" s="161">
        <f t="shared" si="0"/>
        <v>314</v>
      </c>
      <c r="F19" s="179"/>
      <c r="G19" s="76">
        <v>146</v>
      </c>
      <c r="H19" s="76">
        <v>170</v>
      </c>
      <c r="I19" s="74">
        <f t="shared" si="1"/>
        <v>316</v>
      </c>
      <c r="J19" s="179"/>
      <c r="K19" s="12" t="s">
        <v>21</v>
      </c>
      <c r="L19" s="79">
        <f>SUM(C16:C20)</f>
        <v>865</v>
      </c>
      <c r="M19" s="50"/>
      <c r="N19" s="50"/>
      <c r="O19" s="60"/>
      <c r="P19" s="60"/>
      <c r="Q19" s="60"/>
    </row>
    <row r="20" spans="2:17" ht="15">
      <c r="B20" s="191" t="s">
        <v>22</v>
      </c>
      <c r="C20" s="159">
        <v>182</v>
      </c>
      <c r="D20" s="76">
        <v>144</v>
      </c>
      <c r="E20" s="161">
        <f t="shared" si="0"/>
        <v>326</v>
      </c>
      <c r="F20" s="179"/>
      <c r="G20" s="76">
        <v>177</v>
      </c>
      <c r="H20" s="76">
        <v>188</v>
      </c>
      <c r="I20" s="74">
        <f t="shared" si="1"/>
        <v>365</v>
      </c>
      <c r="J20" s="179"/>
      <c r="K20" s="12" t="s">
        <v>23</v>
      </c>
      <c r="L20" s="79">
        <f>SUM(D21:D24)</f>
        <v>569</v>
      </c>
      <c r="M20" s="53"/>
      <c r="N20" s="53"/>
      <c r="O20" s="60"/>
      <c r="P20" s="60"/>
      <c r="Q20" s="60"/>
    </row>
    <row r="21" spans="2:17" ht="15">
      <c r="B21" s="191" t="s">
        <v>24</v>
      </c>
      <c r="C21" s="159">
        <v>203</v>
      </c>
      <c r="D21" s="76">
        <v>178</v>
      </c>
      <c r="E21" s="161">
        <f t="shared" si="0"/>
        <v>381</v>
      </c>
      <c r="F21" s="179"/>
      <c r="G21" s="76">
        <v>201</v>
      </c>
      <c r="H21" s="76">
        <v>195</v>
      </c>
      <c r="I21" s="74">
        <f t="shared" si="1"/>
        <v>396</v>
      </c>
      <c r="J21" s="179"/>
      <c r="K21" s="54"/>
      <c r="L21" s="55"/>
      <c r="M21" s="55"/>
      <c r="N21" s="55"/>
      <c r="O21" s="60"/>
      <c r="P21" s="80"/>
      <c r="Q21" s="71"/>
    </row>
    <row r="22" spans="2:17" ht="15.75" thickBot="1">
      <c r="B22" s="191" t="s">
        <v>25</v>
      </c>
      <c r="C22" s="159">
        <v>192</v>
      </c>
      <c r="D22" s="76">
        <v>156</v>
      </c>
      <c r="E22" s="161">
        <f t="shared" si="0"/>
        <v>348</v>
      </c>
      <c r="F22" s="179"/>
      <c r="G22" s="76">
        <v>191</v>
      </c>
      <c r="H22" s="76">
        <v>187</v>
      </c>
      <c r="I22" s="74">
        <f t="shared" si="1"/>
        <v>378</v>
      </c>
      <c r="J22" s="179"/>
      <c r="K22" s="70"/>
      <c r="L22" s="55"/>
      <c r="M22" s="55"/>
      <c r="N22" s="55"/>
      <c r="O22" s="60"/>
      <c r="P22" s="80"/>
      <c r="Q22" s="71"/>
    </row>
    <row r="23" spans="2:17" ht="15.75" thickBot="1">
      <c r="B23" s="191" t="s">
        <v>26</v>
      </c>
      <c r="C23" s="159">
        <v>180</v>
      </c>
      <c r="D23" s="76">
        <v>139</v>
      </c>
      <c r="E23" s="161">
        <f t="shared" si="0"/>
        <v>319</v>
      </c>
      <c r="F23" s="179"/>
      <c r="G23" s="76">
        <v>157</v>
      </c>
      <c r="H23" s="76">
        <v>146</v>
      </c>
      <c r="I23" s="74">
        <f t="shared" si="1"/>
        <v>303</v>
      </c>
      <c r="J23" s="179"/>
      <c r="K23" s="320" t="s">
        <v>4</v>
      </c>
      <c r="L23" s="322" t="s">
        <v>46</v>
      </c>
      <c r="M23" s="323"/>
      <c r="N23" s="324"/>
      <c r="O23" s="60"/>
      <c r="P23" s="60"/>
      <c r="Q23" s="60"/>
    </row>
    <row r="24" spans="2:17" ht="15.75" thickBot="1">
      <c r="B24" s="191" t="s">
        <v>27</v>
      </c>
      <c r="C24" s="159">
        <v>129</v>
      </c>
      <c r="D24" s="76">
        <v>96</v>
      </c>
      <c r="E24" s="161">
        <f t="shared" si="0"/>
        <v>225</v>
      </c>
      <c r="F24" s="179"/>
      <c r="G24" s="76">
        <v>108</v>
      </c>
      <c r="H24" s="76">
        <v>111</v>
      </c>
      <c r="I24" s="74">
        <f t="shared" si="1"/>
        <v>219</v>
      </c>
      <c r="J24" s="179"/>
      <c r="K24" s="343"/>
      <c r="L24" s="188" t="s">
        <v>5</v>
      </c>
      <c r="M24" s="189" t="s">
        <v>6</v>
      </c>
      <c r="N24" s="190" t="s">
        <v>7</v>
      </c>
      <c r="O24" s="60"/>
      <c r="P24" s="60"/>
      <c r="Q24" s="60"/>
    </row>
    <row r="25" spans="2:17" ht="15">
      <c r="B25" s="191" t="s">
        <v>28</v>
      </c>
      <c r="C25" s="159">
        <v>84</v>
      </c>
      <c r="D25" s="76">
        <v>83</v>
      </c>
      <c r="E25" s="161">
        <f t="shared" si="0"/>
        <v>167</v>
      </c>
      <c r="F25" s="179"/>
      <c r="G25" s="76">
        <v>86</v>
      </c>
      <c r="H25" s="76">
        <v>73</v>
      </c>
      <c r="I25" s="74">
        <f t="shared" si="1"/>
        <v>159</v>
      </c>
      <c r="J25" s="179"/>
      <c r="K25" s="191" t="s">
        <v>9</v>
      </c>
      <c r="L25" s="180">
        <f>SUM(G12:G13)</f>
        <v>330</v>
      </c>
      <c r="M25" s="181">
        <f>SUM(H12:H13)</f>
        <v>295</v>
      </c>
      <c r="N25" s="181">
        <f aca="true" t="shared" si="3" ref="N25:N30">SUM(L25:M25)</f>
        <v>625</v>
      </c>
      <c r="O25" s="60"/>
      <c r="P25" s="60"/>
      <c r="Q25" s="60"/>
    </row>
    <row r="26" spans="2:17" ht="15">
      <c r="B26" s="191" t="s">
        <v>29</v>
      </c>
      <c r="C26" s="159">
        <v>85</v>
      </c>
      <c r="D26" s="76">
        <v>70</v>
      </c>
      <c r="E26" s="161">
        <f t="shared" si="0"/>
        <v>155</v>
      </c>
      <c r="F26" s="179"/>
      <c r="G26" s="76">
        <v>71</v>
      </c>
      <c r="H26" s="76">
        <v>67</v>
      </c>
      <c r="I26" s="74">
        <f t="shared" si="1"/>
        <v>138</v>
      </c>
      <c r="J26" s="179"/>
      <c r="K26" s="198" t="s">
        <v>11</v>
      </c>
      <c r="L26" s="159">
        <f>SUM(G14:G15)</f>
        <v>429</v>
      </c>
      <c r="M26" s="76">
        <f>SUM(H14:H15)</f>
        <v>376</v>
      </c>
      <c r="N26" s="76">
        <f t="shared" si="3"/>
        <v>805</v>
      </c>
      <c r="O26" s="60"/>
      <c r="P26" s="60"/>
      <c r="Q26" s="60"/>
    </row>
    <row r="27" spans="2:14" ht="15">
      <c r="B27" s="191" t="s">
        <v>30</v>
      </c>
      <c r="C27" s="159">
        <v>54</v>
      </c>
      <c r="D27" s="76">
        <v>52</v>
      </c>
      <c r="E27" s="161">
        <f t="shared" si="0"/>
        <v>106</v>
      </c>
      <c r="F27" s="179"/>
      <c r="G27" s="76">
        <v>43</v>
      </c>
      <c r="H27" s="76">
        <v>60</v>
      </c>
      <c r="I27" s="74">
        <f t="shared" si="1"/>
        <v>103</v>
      </c>
      <c r="J27" s="179"/>
      <c r="K27" s="198" t="s">
        <v>13</v>
      </c>
      <c r="L27" s="159">
        <f>SUM(G16:G24)</f>
        <v>1468</v>
      </c>
      <c r="M27" s="76">
        <f>SUM(H16:H24)</f>
        <v>1488</v>
      </c>
      <c r="N27" s="76">
        <f t="shared" si="3"/>
        <v>2956</v>
      </c>
    </row>
    <row r="28" spans="2:14" ht="15">
      <c r="B28" s="191" t="s">
        <v>31</v>
      </c>
      <c r="C28" s="159">
        <v>59</v>
      </c>
      <c r="D28" s="76">
        <v>66</v>
      </c>
      <c r="E28" s="161">
        <f t="shared" si="0"/>
        <v>125</v>
      </c>
      <c r="F28" s="179"/>
      <c r="G28" s="76">
        <v>49</v>
      </c>
      <c r="H28" s="76">
        <v>60</v>
      </c>
      <c r="I28" s="74">
        <f t="shared" si="1"/>
        <v>109</v>
      </c>
      <c r="J28" s="179"/>
      <c r="K28" s="198" t="s">
        <v>15</v>
      </c>
      <c r="L28" s="159">
        <f>SUM(G25:G28)</f>
        <v>249</v>
      </c>
      <c r="M28" s="76">
        <f>SUM(H25:H28)</f>
        <v>260</v>
      </c>
      <c r="N28" s="76">
        <f t="shared" si="3"/>
        <v>509</v>
      </c>
    </row>
    <row r="29" spans="2:14" ht="15.75" thickBot="1">
      <c r="B29" s="191" t="s">
        <v>58</v>
      </c>
      <c r="C29" s="170">
        <f>+E29*0.53</f>
        <v>14.31</v>
      </c>
      <c r="D29" s="171">
        <f>+E29-C29</f>
        <v>12.69</v>
      </c>
      <c r="E29" s="163">
        <v>27</v>
      </c>
      <c r="F29" s="179"/>
      <c r="G29" s="170">
        <f>+I29*0.5</f>
        <v>20</v>
      </c>
      <c r="H29" s="170">
        <f>+I29-G29</f>
        <v>20</v>
      </c>
      <c r="I29" s="74">
        <v>40</v>
      </c>
      <c r="J29" s="179"/>
      <c r="K29" s="199" t="s">
        <v>58</v>
      </c>
      <c r="L29" s="32">
        <f>+G29</f>
        <v>20</v>
      </c>
      <c r="M29" s="15">
        <f>+H29</f>
        <v>20</v>
      </c>
      <c r="N29" s="15">
        <f t="shared" si="3"/>
        <v>40</v>
      </c>
    </row>
    <row r="30" spans="2:14" ht="15.75" thickBot="1">
      <c r="B30" s="193" t="s">
        <v>17</v>
      </c>
      <c r="C30" s="77">
        <f>SUM(C12:C29)</f>
        <v>2618.31</v>
      </c>
      <c r="D30" s="78">
        <f>SUM(D12:D29)</f>
        <v>2279.69</v>
      </c>
      <c r="E30" s="81">
        <f>SUM(E12:E29)</f>
        <v>4898</v>
      </c>
      <c r="F30" s="179"/>
      <c r="G30" s="77">
        <f>SUM(G12:G29)</f>
        <v>2496</v>
      </c>
      <c r="H30" s="77">
        <f>SUM(H12:H29)</f>
        <v>2439</v>
      </c>
      <c r="I30" s="78">
        <f>SUM(I12:I29)</f>
        <v>4935</v>
      </c>
      <c r="J30" s="179"/>
      <c r="K30" s="200" t="s">
        <v>17</v>
      </c>
      <c r="L30" s="19">
        <f>SUM(L25:L29)</f>
        <v>2496</v>
      </c>
      <c r="M30" s="7">
        <f>SUM(M25:M29)</f>
        <v>2439</v>
      </c>
      <c r="N30" s="7">
        <f t="shared" si="3"/>
        <v>4935</v>
      </c>
    </row>
    <row r="31" spans="5:14" ht="18" customHeight="1">
      <c r="E31" s="157"/>
      <c r="I31" s="157"/>
      <c r="K31" s="21"/>
      <c r="L31" s="21"/>
      <c r="M31" s="21"/>
      <c r="N31" s="21"/>
    </row>
    <row r="32" spans="8:14" ht="15">
      <c r="H32" s="43"/>
      <c r="I32" s="214"/>
      <c r="J32" s="43"/>
      <c r="K32" s="56"/>
      <c r="L32" s="56"/>
      <c r="M32" s="56"/>
      <c r="N32" s="56"/>
    </row>
    <row r="33" spans="2:14" ht="15" customHeight="1">
      <c r="B33" s="326" t="s">
        <v>62</v>
      </c>
      <c r="C33" s="326"/>
      <c r="D33" s="326"/>
      <c r="E33" s="326"/>
      <c r="F33" s="17"/>
      <c r="G33" s="43"/>
      <c r="H33" s="43"/>
      <c r="I33" s="43"/>
      <c r="J33" s="43"/>
      <c r="K33" s="12" t="s">
        <v>21</v>
      </c>
      <c r="L33" s="79">
        <f>SUM(G16:G20)</f>
        <v>811</v>
      </c>
      <c r="M33" s="50"/>
      <c r="N33" s="50"/>
    </row>
    <row r="34" spans="2:14" ht="15">
      <c r="B34" s="326"/>
      <c r="C34" s="326"/>
      <c r="D34" s="326"/>
      <c r="E34" s="326"/>
      <c r="F34" s="17"/>
      <c r="G34" s="43"/>
      <c r="H34" s="43"/>
      <c r="I34" s="43"/>
      <c r="J34" s="43"/>
      <c r="K34" s="12" t="s">
        <v>23</v>
      </c>
      <c r="L34" s="79">
        <f>SUM(H21:H24)</f>
        <v>639</v>
      </c>
      <c r="M34" s="53"/>
      <c r="N34" s="53"/>
    </row>
    <row r="35" spans="2:10" ht="15">
      <c r="B35" s="326"/>
      <c r="C35" s="326"/>
      <c r="D35" s="326"/>
      <c r="E35" s="326"/>
      <c r="F35" s="83"/>
      <c r="G35" s="43"/>
      <c r="H35" s="43"/>
      <c r="I35" s="43"/>
      <c r="J35" s="43"/>
    </row>
    <row r="36" spans="2:13" ht="15">
      <c r="B36" s="326"/>
      <c r="C36" s="326"/>
      <c r="D36" s="326"/>
      <c r="E36" s="326"/>
      <c r="F36" s="83"/>
      <c r="G36" s="43"/>
      <c r="H36" s="43"/>
      <c r="I36" s="43"/>
      <c r="J36" s="43"/>
      <c r="K36" s="83"/>
      <c r="L36" s="83"/>
      <c r="M36" s="83"/>
    </row>
    <row r="37" spans="2:13" ht="15">
      <c r="B37" s="326"/>
      <c r="C37" s="326"/>
      <c r="D37" s="326"/>
      <c r="E37" s="326"/>
      <c r="F37" s="83"/>
      <c r="G37" s="43"/>
      <c r="H37" s="43"/>
      <c r="I37" s="43"/>
      <c r="J37" s="43"/>
      <c r="K37" s="83"/>
      <c r="L37" s="83"/>
      <c r="M37" s="83"/>
    </row>
    <row r="38" spans="2:13" ht="15">
      <c r="B38" s="83"/>
      <c r="C38" s="83"/>
      <c r="D38" s="82"/>
      <c r="E38" s="83"/>
      <c r="F38" s="83"/>
      <c r="G38" s="43"/>
      <c r="H38" s="43"/>
      <c r="I38" s="43"/>
      <c r="J38" s="43"/>
      <c r="K38" s="83"/>
      <c r="L38" s="83"/>
      <c r="M38" s="83"/>
    </row>
    <row r="39" spans="2:13" ht="15">
      <c r="B39" s="83"/>
      <c r="C39" s="83"/>
      <c r="D39" s="82"/>
      <c r="E39" s="83"/>
      <c r="F39" s="83"/>
      <c r="G39" s="43"/>
      <c r="H39" s="43"/>
      <c r="I39" s="43"/>
      <c r="J39" s="43"/>
      <c r="K39" s="83"/>
      <c r="L39" s="83"/>
      <c r="M39" s="83"/>
    </row>
    <row r="40" spans="2:13" ht="15">
      <c r="B40" s="82"/>
      <c r="C40" s="83"/>
      <c r="D40" s="82"/>
      <c r="E40" s="83"/>
      <c r="F40" s="83"/>
      <c r="G40" s="43"/>
      <c r="H40" s="43"/>
      <c r="I40" s="43"/>
      <c r="J40" s="43"/>
      <c r="K40" s="83"/>
      <c r="L40" s="83"/>
      <c r="M40" s="83"/>
    </row>
    <row r="41" spans="2:13" ht="15">
      <c r="B41" s="82"/>
      <c r="C41" s="83"/>
      <c r="D41" s="82"/>
      <c r="E41" s="83"/>
      <c r="F41" s="83"/>
      <c r="G41" s="43"/>
      <c r="H41" s="43"/>
      <c r="I41" s="43"/>
      <c r="J41" s="43"/>
      <c r="K41" s="84"/>
      <c r="L41" s="84"/>
      <c r="M41" s="84"/>
    </row>
    <row r="42" spans="2:13" ht="15">
      <c r="B42" s="82"/>
      <c r="C42" s="83"/>
      <c r="D42" s="82"/>
      <c r="E42" s="83"/>
      <c r="F42" s="83"/>
      <c r="G42" s="43"/>
      <c r="H42" s="43"/>
      <c r="I42" s="43"/>
      <c r="J42" s="43"/>
      <c r="K42" s="83"/>
      <c r="L42" s="83"/>
      <c r="M42" s="83"/>
    </row>
    <row r="43" spans="2:13" ht="15">
      <c r="B43" s="82"/>
      <c r="C43" s="83"/>
      <c r="D43" s="20"/>
      <c r="E43" s="46"/>
      <c r="F43" s="46"/>
      <c r="G43" s="43"/>
      <c r="H43" s="43"/>
      <c r="I43" s="43"/>
      <c r="J43" s="43"/>
      <c r="K43" s="83"/>
      <c r="L43" s="83"/>
      <c r="M43" s="83"/>
    </row>
    <row r="44" spans="2:13" ht="15">
      <c r="B44" s="82"/>
      <c r="C44" s="83"/>
      <c r="D44" s="82"/>
      <c r="E44" s="83"/>
      <c r="F44" s="83"/>
      <c r="G44" s="43"/>
      <c r="H44" s="43"/>
      <c r="I44" s="43"/>
      <c r="J44" s="43"/>
      <c r="K44" s="83"/>
      <c r="L44" s="83"/>
      <c r="M44" s="83"/>
    </row>
    <row r="45" spans="2:13" ht="15">
      <c r="B45" s="82"/>
      <c r="C45" s="83"/>
      <c r="D45" s="82"/>
      <c r="E45" s="83"/>
      <c r="F45" s="83"/>
      <c r="G45" s="43"/>
      <c r="H45" s="43"/>
      <c r="I45" s="43"/>
      <c r="J45" s="43"/>
      <c r="K45" s="83"/>
      <c r="L45" s="83"/>
      <c r="M45" s="83"/>
    </row>
    <row r="46" spans="2:13" ht="15">
      <c r="B46" s="82"/>
      <c r="C46" s="83"/>
      <c r="D46" s="82"/>
      <c r="E46" s="83"/>
      <c r="F46" s="83"/>
      <c r="G46" s="43"/>
      <c r="H46" s="43"/>
      <c r="I46" s="43"/>
      <c r="J46" s="43"/>
      <c r="K46" s="83"/>
      <c r="L46" s="83"/>
      <c r="M46" s="83"/>
    </row>
    <row r="47" spans="2:13" ht="15">
      <c r="B47" s="82"/>
      <c r="C47" s="83"/>
      <c r="D47" s="82"/>
      <c r="E47" s="83"/>
      <c r="F47" s="83"/>
      <c r="G47" s="43"/>
      <c r="H47" s="43"/>
      <c r="I47" s="43"/>
      <c r="J47" s="43"/>
      <c r="K47" s="44"/>
      <c r="L47" s="44"/>
      <c r="M47" s="44"/>
    </row>
    <row r="48" spans="2:11" ht="15">
      <c r="B48" s="82"/>
      <c r="C48" s="83"/>
      <c r="D48" s="83"/>
      <c r="E48" s="83"/>
      <c r="F48" s="83"/>
      <c r="G48" s="43"/>
      <c r="H48" s="43"/>
      <c r="I48" s="43"/>
      <c r="J48" s="43"/>
      <c r="K48" s="43"/>
    </row>
    <row r="49" spans="2:11" ht="15">
      <c r="B49" s="82"/>
      <c r="C49" s="83"/>
      <c r="D49" s="46"/>
      <c r="E49" s="46"/>
      <c r="F49" s="46"/>
      <c r="G49" s="43"/>
      <c r="H49" s="43"/>
      <c r="I49" s="43"/>
      <c r="J49" s="43"/>
      <c r="K49" s="43"/>
    </row>
    <row r="50" spans="2:11" ht="15">
      <c r="B50" s="82"/>
      <c r="C50" s="83"/>
      <c r="D50" s="83"/>
      <c r="E50" s="83"/>
      <c r="F50" s="83"/>
      <c r="G50" s="43"/>
      <c r="H50" s="43"/>
      <c r="I50" s="43"/>
      <c r="J50" s="43"/>
      <c r="K50" s="43"/>
    </row>
    <row r="51" spans="2:11" ht="15">
      <c r="B51" s="82"/>
      <c r="C51" s="83"/>
      <c r="D51" s="83"/>
      <c r="E51" s="83"/>
      <c r="F51" s="83"/>
      <c r="G51" s="43"/>
      <c r="H51" s="43"/>
      <c r="I51" s="43"/>
      <c r="J51" s="43"/>
      <c r="K51" s="43"/>
    </row>
    <row r="52" spans="2:11" ht="15">
      <c r="B52" s="83"/>
      <c r="C52" s="83"/>
      <c r="D52" s="83"/>
      <c r="E52" s="83"/>
      <c r="F52" s="83"/>
      <c r="G52" s="43"/>
      <c r="H52" s="43"/>
      <c r="I52" s="43"/>
      <c r="J52" s="43"/>
      <c r="K52" s="43"/>
    </row>
    <row r="53" spans="2:11" ht="15">
      <c r="B53" s="83"/>
      <c r="C53" s="83"/>
      <c r="D53" s="83"/>
      <c r="E53" s="83"/>
      <c r="F53" s="83"/>
      <c r="G53" s="43"/>
      <c r="H53" s="43"/>
      <c r="I53" s="43"/>
      <c r="J53" s="43"/>
      <c r="K53" s="43"/>
    </row>
    <row r="54" spans="2:11" ht="15">
      <c r="B54" s="82"/>
      <c r="C54" s="82"/>
      <c r="D54" s="83"/>
      <c r="E54" s="82"/>
      <c r="F54" s="82"/>
      <c r="G54" s="43"/>
      <c r="H54" s="43"/>
      <c r="I54" s="43"/>
      <c r="J54" s="43"/>
      <c r="K54" s="43"/>
    </row>
    <row r="55" spans="2:11" ht="15">
      <c r="B55" s="82"/>
      <c r="C55" s="82"/>
      <c r="D55" s="46"/>
      <c r="E55" s="46"/>
      <c r="F55" s="46"/>
      <c r="G55" s="43"/>
      <c r="H55" s="43"/>
      <c r="I55" s="43"/>
      <c r="J55" s="43"/>
      <c r="K55" s="43"/>
    </row>
    <row r="56" spans="2:11" ht="15">
      <c r="B56" s="82"/>
      <c r="C56" s="83"/>
      <c r="D56" s="83"/>
      <c r="E56" s="82"/>
      <c r="F56" s="82"/>
      <c r="G56" s="43"/>
      <c r="H56" s="43"/>
      <c r="I56" s="43"/>
      <c r="J56" s="43"/>
      <c r="K56" s="43"/>
    </row>
    <row r="57" spans="2:11" ht="15">
      <c r="B57" s="82"/>
      <c r="C57" s="83"/>
      <c r="D57" s="83"/>
      <c r="E57" s="82"/>
      <c r="F57" s="82"/>
      <c r="G57" s="43"/>
      <c r="H57" s="43"/>
      <c r="I57" s="43"/>
      <c r="J57" s="43"/>
      <c r="K57" s="43"/>
    </row>
    <row r="58" spans="2:11" ht="15">
      <c r="B58" s="82"/>
      <c r="C58" s="83"/>
      <c r="D58" s="83"/>
      <c r="E58" s="83"/>
      <c r="F58" s="83"/>
      <c r="G58" s="43"/>
      <c r="H58" s="43"/>
      <c r="I58" s="43"/>
      <c r="J58" s="43"/>
      <c r="K58" s="43"/>
    </row>
    <row r="59" spans="2:11" ht="15">
      <c r="B59" s="82"/>
      <c r="C59" s="83"/>
      <c r="D59" s="83"/>
      <c r="E59" s="82"/>
      <c r="F59" s="82"/>
      <c r="G59" s="43"/>
      <c r="H59" s="43"/>
      <c r="I59" s="43"/>
      <c r="J59" s="43"/>
      <c r="K59" s="43"/>
    </row>
    <row r="60" spans="2:11" ht="15">
      <c r="B60" s="82"/>
      <c r="C60" s="83"/>
      <c r="D60" s="83"/>
      <c r="E60" s="82"/>
      <c r="F60" s="82"/>
      <c r="G60" s="43"/>
      <c r="H60" s="43"/>
      <c r="I60" s="43"/>
      <c r="J60" s="43"/>
      <c r="K60" s="43"/>
    </row>
    <row r="61" spans="2:11" ht="15">
      <c r="B61" s="82"/>
      <c r="C61" s="83"/>
      <c r="D61" s="83"/>
      <c r="E61" s="82"/>
      <c r="F61" s="82"/>
      <c r="G61" s="43"/>
      <c r="H61" s="43"/>
      <c r="I61" s="43"/>
      <c r="J61" s="43"/>
      <c r="K61" s="43"/>
    </row>
    <row r="62" spans="2:11" ht="15">
      <c r="B62" s="82"/>
      <c r="C62" s="83"/>
      <c r="D62" s="83"/>
      <c r="E62" s="82"/>
      <c r="F62" s="82"/>
      <c r="G62" s="43"/>
      <c r="H62" s="43"/>
      <c r="I62" s="43"/>
      <c r="J62" s="43"/>
      <c r="K62" s="43"/>
    </row>
    <row r="63" spans="2:11" ht="15">
      <c r="B63" s="82"/>
      <c r="C63" s="83"/>
      <c r="D63" s="83"/>
      <c r="E63" s="82"/>
      <c r="F63" s="82"/>
      <c r="G63" s="43"/>
      <c r="H63" s="43"/>
      <c r="I63" s="43"/>
      <c r="J63" s="43"/>
      <c r="K63" s="43"/>
    </row>
    <row r="64" spans="2:6" ht="15">
      <c r="B64" s="82"/>
      <c r="C64" s="83"/>
      <c r="D64" s="83"/>
      <c r="E64" s="82"/>
      <c r="F64" s="82"/>
    </row>
    <row r="65" spans="2:6" ht="15">
      <c r="B65" s="82"/>
      <c r="C65" s="82"/>
      <c r="D65" s="83"/>
      <c r="E65" s="82"/>
      <c r="F65" s="82"/>
    </row>
    <row r="66" spans="2:6" ht="15">
      <c r="B66" s="82"/>
      <c r="C66" s="83"/>
      <c r="D66" s="83"/>
      <c r="E66" s="82"/>
      <c r="F66" s="82"/>
    </row>
    <row r="67" spans="2:6" ht="15">
      <c r="B67" s="82"/>
      <c r="C67" s="83"/>
      <c r="D67" s="83"/>
      <c r="E67" s="82"/>
      <c r="F67" s="82"/>
    </row>
    <row r="68" spans="2:6" ht="15">
      <c r="B68" s="82"/>
      <c r="C68" s="83"/>
      <c r="D68" s="82"/>
      <c r="E68" s="82"/>
      <c r="F68" s="82"/>
    </row>
    <row r="69" spans="2:6" ht="15">
      <c r="B69" s="82"/>
      <c r="C69" s="83"/>
      <c r="D69" s="83"/>
      <c r="E69" s="82"/>
      <c r="F69" s="82"/>
    </row>
    <row r="70" spans="2:6" ht="15">
      <c r="B70" s="82"/>
      <c r="C70" s="83"/>
      <c r="D70" s="84"/>
      <c r="E70" s="25"/>
      <c r="F70" s="25"/>
    </row>
    <row r="71" spans="2:6" ht="15">
      <c r="B71" s="82"/>
      <c r="C71" s="83"/>
      <c r="D71" s="82"/>
      <c r="E71" s="82"/>
      <c r="F71" s="82"/>
    </row>
    <row r="72" spans="2:6" ht="15">
      <c r="B72" s="43"/>
      <c r="C72" s="43"/>
      <c r="D72" s="6"/>
      <c r="E72" s="43"/>
      <c r="F72" s="43"/>
    </row>
    <row r="73" spans="2:6" ht="15">
      <c r="B73" s="43"/>
      <c r="C73" s="43"/>
      <c r="D73" s="6"/>
      <c r="E73" s="43"/>
      <c r="F73" s="43"/>
    </row>
    <row r="74" spans="2:6" ht="15">
      <c r="B74" s="43"/>
      <c r="C74" s="43"/>
      <c r="D74" s="6"/>
      <c r="E74" s="85"/>
      <c r="F74" s="85"/>
    </row>
    <row r="75" ht="15">
      <c r="D75" s="61"/>
    </row>
  </sheetData>
  <sheetProtection/>
  <mergeCells count="11">
    <mergeCell ref="B5:N5"/>
    <mergeCell ref="C10:E10"/>
    <mergeCell ref="G10:I10"/>
    <mergeCell ref="K10:K11"/>
    <mergeCell ref="L10:N10"/>
    <mergeCell ref="K23:K24"/>
    <mergeCell ref="L23:N23"/>
    <mergeCell ref="F10:F11"/>
    <mergeCell ref="J10:J11"/>
    <mergeCell ref="B10:B11"/>
    <mergeCell ref="B33:E37"/>
  </mergeCells>
  <printOptions/>
  <pageMargins left="0.7" right="0.7" top="0.75" bottom="0.75" header="0.3" footer="0.3"/>
  <pageSetup horizontalDpi="600" verticalDpi="600" orientation="landscape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1">
      <selection activeCell="H24" sqref="H24:K28"/>
    </sheetView>
  </sheetViews>
  <sheetFormatPr defaultColWidth="11.421875" defaultRowHeight="15"/>
  <cols>
    <col min="1" max="1" width="2.7109375" style="0" customWidth="1"/>
    <col min="2" max="2" width="6.421875" style="0" customWidth="1"/>
    <col min="3" max="3" width="16.7109375" style="0" customWidth="1"/>
    <col min="7" max="7" width="9.7109375" style="0" customWidth="1"/>
    <col min="8" max="8" width="16.8515625" style="0" customWidth="1"/>
  </cols>
  <sheetData>
    <row r="1" ht="15">
      <c r="A1" s="38" t="s">
        <v>0</v>
      </c>
    </row>
    <row r="2" ht="15">
      <c r="A2" s="38" t="s">
        <v>1</v>
      </c>
    </row>
    <row r="3" ht="15.75" thickBot="1"/>
    <row r="4" spans="2:13" ht="16.5" thickBot="1">
      <c r="B4" s="327" t="s">
        <v>56</v>
      </c>
      <c r="C4" s="328"/>
      <c r="D4" s="328"/>
      <c r="E4" s="328"/>
      <c r="F4" s="328"/>
      <c r="G4" s="328"/>
      <c r="H4" s="328"/>
      <c r="I4" s="328"/>
      <c r="J4" s="328"/>
      <c r="K4" s="329"/>
      <c r="L4" s="3"/>
      <c r="M4" s="3"/>
    </row>
    <row r="6" spans="3:4" ht="15.75">
      <c r="C6" s="2" t="s">
        <v>40</v>
      </c>
      <c r="D6" s="4" t="s">
        <v>47</v>
      </c>
    </row>
    <row r="7" spans="2:4" ht="15">
      <c r="B7" s="2"/>
      <c r="C7" s="2"/>
      <c r="D7" s="2"/>
    </row>
    <row r="8" ht="15.75" thickBot="1"/>
    <row r="9" spans="3:11" ht="15.75" thickBot="1">
      <c r="C9" s="320" t="s">
        <v>4</v>
      </c>
      <c r="D9" s="340" t="s">
        <v>59</v>
      </c>
      <c r="E9" s="341"/>
      <c r="F9" s="342"/>
      <c r="H9" s="320" t="s">
        <v>4</v>
      </c>
      <c r="I9" s="340" t="s">
        <v>59</v>
      </c>
      <c r="J9" s="353"/>
      <c r="K9" s="354"/>
    </row>
    <row r="10" spans="3:11" ht="15.75" thickBot="1">
      <c r="C10" s="339"/>
      <c r="D10" s="188" t="s">
        <v>5</v>
      </c>
      <c r="E10" s="189" t="s">
        <v>6</v>
      </c>
      <c r="F10" s="190" t="s">
        <v>7</v>
      </c>
      <c r="G10" s="179"/>
      <c r="H10" s="343"/>
      <c r="I10" s="188" t="s">
        <v>5</v>
      </c>
      <c r="J10" s="189" t="s">
        <v>6</v>
      </c>
      <c r="K10" s="190" t="s">
        <v>7</v>
      </c>
    </row>
    <row r="11" spans="2:11" ht="15">
      <c r="B11" s="21"/>
      <c r="C11" s="191" t="s">
        <v>8</v>
      </c>
      <c r="D11" s="29">
        <v>355</v>
      </c>
      <c r="E11" s="29">
        <v>371</v>
      </c>
      <c r="F11" s="29">
        <f aca="true" t="shared" si="0" ref="F11:F27">SUM(D11:E11)</f>
        <v>726</v>
      </c>
      <c r="G11" s="179"/>
      <c r="H11" s="191" t="s">
        <v>9</v>
      </c>
      <c r="I11" s="33">
        <f>SUM(D11:D12)</f>
        <v>742</v>
      </c>
      <c r="J11" s="29">
        <f>SUM(E11:E12)</f>
        <v>732</v>
      </c>
      <c r="K11" s="34">
        <f aca="true" t="shared" si="1" ref="K11:K16">SUM(I11:J11)</f>
        <v>1474</v>
      </c>
    </row>
    <row r="12" spans="2:11" ht="15">
      <c r="B12" s="21"/>
      <c r="C12" s="192" t="s">
        <v>10</v>
      </c>
      <c r="D12" s="5">
        <v>387</v>
      </c>
      <c r="E12" s="5">
        <v>361</v>
      </c>
      <c r="F12" s="5">
        <f t="shared" si="0"/>
        <v>748</v>
      </c>
      <c r="G12" s="179"/>
      <c r="H12" s="198" t="s">
        <v>11</v>
      </c>
      <c r="I12" s="31">
        <f>SUM(D13:D14)</f>
        <v>941</v>
      </c>
      <c r="J12" s="5">
        <f>SUM(E13:E14)</f>
        <v>891</v>
      </c>
      <c r="K12" s="18">
        <f t="shared" si="1"/>
        <v>1832</v>
      </c>
    </row>
    <row r="13" spans="2:11" ht="15">
      <c r="B13" s="21"/>
      <c r="C13" s="191" t="s">
        <v>12</v>
      </c>
      <c r="D13" s="5">
        <v>425</v>
      </c>
      <c r="E13" s="5">
        <v>435</v>
      </c>
      <c r="F13" s="5">
        <f t="shared" si="0"/>
        <v>860</v>
      </c>
      <c r="G13" s="179"/>
      <c r="H13" s="198" t="s">
        <v>13</v>
      </c>
      <c r="I13" s="31">
        <f>SUM(D15:D23)</f>
        <v>3523</v>
      </c>
      <c r="J13" s="5">
        <f>SUM(E15:E23)</f>
        <v>3369</v>
      </c>
      <c r="K13" s="18">
        <f t="shared" si="1"/>
        <v>6892</v>
      </c>
    </row>
    <row r="14" spans="2:11" ht="15">
      <c r="B14" s="21"/>
      <c r="C14" s="191" t="s">
        <v>14</v>
      </c>
      <c r="D14" s="86">
        <v>516</v>
      </c>
      <c r="E14" s="86">
        <v>456</v>
      </c>
      <c r="F14" s="5">
        <f t="shared" si="0"/>
        <v>972</v>
      </c>
      <c r="G14" s="179"/>
      <c r="H14" s="198" t="s">
        <v>15</v>
      </c>
      <c r="I14" s="31">
        <f>SUM(D24:D27)</f>
        <v>709</v>
      </c>
      <c r="J14" s="5">
        <f>SUM(E24:E27)</f>
        <v>703</v>
      </c>
      <c r="K14" s="18">
        <f t="shared" si="1"/>
        <v>1412</v>
      </c>
    </row>
    <row r="15" spans="2:11" ht="15.75" thickBot="1">
      <c r="B15" s="21"/>
      <c r="C15" s="191" t="s">
        <v>16</v>
      </c>
      <c r="D15" s="86">
        <v>492</v>
      </c>
      <c r="E15" s="86">
        <v>437</v>
      </c>
      <c r="F15" s="5">
        <f t="shared" si="0"/>
        <v>929</v>
      </c>
      <c r="G15" s="179"/>
      <c r="H15" s="199" t="s">
        <v>58</v>
      </c>
      <c r="I15" s="31">
        <f>+D28</f>
        <v>22.95</v>
      </c>
      <c r="J15" s="5">
        <f>+E28</f>
        <v>22.05</v>
      </c>
      <c r="K15" s="18">
        <f t="shared" si="1"/>
        <v>45</v>
      </c>
    </row>
    <row r="16" spans="2:11" ht="15.75" thickBot="1">
      <c r="B16" s="21"/>
      <c r="C16" s="191" t="s">
        <v>18</v>
      </c>
      <c r="D16" s="86">
        <v>384</v>
      </c>
      <c r="E16" s="86">
        <v>360</v>
      </c>
      <c r="F16" s="5">
        <f t="shared" si="0"/>
        <v>744</v>
      </c>
      <c r="G16" s="179"/>
      <c r="H16" s="200" t="s">
        <v>17</v>
      </c>
      <c r="I16" s="19">
        <f>SUM(I11:I15)</f>
        <v>5937.95</v>
      </c>
      <c r="J16" s="7">
        <f>SUM(J11:J15)</f>
        <v>5717.05</v>
      </c>
      <c r="K16" s="7">
        <f t="shared" si="1"/>
        <v>11655</v>
      </c>
    </row>
    <row r="17" spans="2:16" ht="15">
      <c r="B17" s="21"/>
      <c r="C17" s="191" t="s">
        <v>19</v>
      </c>
      <c r="D17" s="86">
        <v>378</v>
      </c>
      <c r="E17" s="86">
        <v>368</v>
      </c>
      <c r="F17" s="5">
        <f t="shared" si="0"/>
        <v>746</v>
      </c>
      <c r="G17" s="179"/>
      <c r="H17" s="17"/>
      <c r="I17" s="17"/>
      <c r="J17" s="17"/>
      <c r="K17" s="6"/>
      <c r="L17" s="43"/>
      <c r="M17" s="43"/>
      <c r="N17" s="43"/>
      <c r="O17" s="43"/>
      <c r="P17" s="43"/>
    </row>
    <row r="18" spans="2:16" ht="15">
      <c r="B18" s="21"/>
      <c r="C18" s="191" t="s">
        <v>20</v>
      </c>
      <c r="D18" s="86">
        <v>442</v>
      </c>
      <c r="E18" s="86">
        <v>399</v>
      </c>
      <c r="F18" s="5">
        <f t="shared" si="0"/>
        <v>841</v>
      </c>
      <c r="G18" s="179"/>
      <c r="H18" s="12" t="s">
        <v>21</v>
      </c>
      <c r="I18" s="13">
        <f>SUM(D15:D19)</f>
        <v>2119</v>
      </c>
      <c r="J18" s="17"/>
      <c r="K18" s="6"/>
      <c r="L18" s="43"/>
      <c r="M18" s="17"/>
      <c r="N18" s="17"/>
      <c r="O18" s="6"/>
      <c r="P18" s="43"/>
    </row>
    <row r="19" spans="2:16" ht="15">
      <c r="B19" s="21"/>
      <c r="C19" s="191" t="s">
        <v>22</v>
      </c>
      <c r="D19" s="86">
        <v>423</v>
      </c>
      <c r="E19" s="86">
        <v>418</v>
      </c>
      <c r="F19" s="5">
        <f t="shared" si="0"/>
        <v>841</v>
      </c>
      <c r="G19" s="179"/>
      <c r="H19" s="12" t="s">
        <v>23</v>
      </c>
      <c r="I19" s="13">
        <f>SUM(E20:E23)</f>
        <v>1387</v>
      </c>
      <c r="J19" s="17"/>
      <c r="K19" s="6"/>
      <c r="L19" s="43"/>
      <c r="M19" s="17"/>
      <c r="N19" s="17"/>
      <c r="O19" s="6"/>
      <c r="P19" s="43"/>
    </row>
    <row r="20" spans="2:16" ht="15">
      <c r="B20" s="21"/>
      <c r="C20" s="191" t="s">
        <v>24</v>
      </c>
      <c r="D20" s="86">
        <v>440</v>
      </c>
      <c r="E20" s="86">
        <v>420</v>
      </c>
      <c r="F20" s="5">
        <f t="shared" si="0"/>
        <v>860</v>
      </c>
      <c r="G20" s="179"/>
      <c r="H20" s="17"/>
      <c r="I20" s="17"/>
      <c r="J20" s="17"/>
      <c r="K20" s="6"/>
      <c r="L20" s="43"/>
      <c r="M20" s="17"/>
      <c r="N20" s="17"/>
      <c r="O20" s="6"/>
      <c r="P20" s="43"/>
    </row>
    <row r="21" spans="2:16" ht="15">
      <c r="B21" s="21"/>
      <c r="C21" s="191" t="s">
        <v>25</v>
      </c>
      <c r="D21" s="86">
        <v>384</v>
      </c>
      <c r="E21" s="86">
        <v>419</v>
      </c>
      <c r="F21" s="5">
        <f t="shared" si="0"/>
        <v>803</v>
      </c>
      <c r="G21" s="179"/>
      <c r="H21" s="17"/>
      <c r="I21" s="17"/>
      <c r="J21" s="17"/>
      <c r="K21" s="6"/>
      <c r="L21" s="43"/>
      <c r="M21" s="17"/>
      <c r="N21" s="17"/>
      <c r="O21" s="6"/>
      <c r="P21" s="43"/>
    </row>
    <row r="22" spans="2:16" ht="15">
      <c r="B22" s="21"/>
      <c r="C22" s="191" t="s">
        <v>26</v>
      </c>
      <c r="D22" s="86">
        <v>325</v>
      </c>
      <c r="E22" s="86">
        <v>297</v>
      </c>
      <c r="F22" s="5">
        <f t="shared" si="0"/>
        <v>622</v>
      </c>
      <c r="G22" s="179"/>
      <c r="H22" s="17"/>
      <c r="I22" s="17"/>
      <c r="J22" s="17"/>
      <c r="K22" s="6"/>
      <c r="L22" s="43"/>
      <c r="M22" s="43"/>
      <c r="N22" s="43"/>
      <c r="O22" s="44"/>
      <c r="P22" s="43"/>
    </row>
    <row r="23" spans="2:16" ht="15">
      <c r="B23" s="21"/>
      <c r="C23" s="191" t="s">
        <v>27</v>
      </c>
      <c r="D23" s="86">
        <v>255</v>
      </c>
      <c r="E23" s="86">
        <v>251</v>
      </c>
      <c r="F23" s="5">
        <f t="shared" si="0"/>
        <v>506</v>
      </c>
      <c r="G23" s="179"/>
      <c r="H23" s="17"/>
      <c r="I23" s="17"/>
      <c r="J23" s="17"/>
      <c r="K23" s="6"/>
      <c r="L23" s="43"/>
      <c r="M23" s="43"/>
      <c r="N23" s="43"/>
      <c r="O23" s="43"/>
      <c r="P23" s="43"/>
    </row>
    <row r="24" spans="2:16" ht="15" customHeight="1">
      <c r="B24" s="21"/>
      <c r="C24" s="191" t="s">
        <v>28</v>
      </c>
      <c r="D24" s="86">
        <v>241</v>
      </c>
      <c r="E24" s="86">
        <v>208</v>
      </c>
      <c r="F24" s="5">
        <f t="shared" si="0"/>
        <v>449</v>
      </c>
      <c r="G24" s="179"/>
      <c r="H24" s="326" t="s">
        <v>64</v>
      </c>
      <c r="I24" s="326"/>
      <c r="J24" s="326"/>
      <c r="K24" s="326"/>
      <c r="L24" s="43"/>
      <c r="M24" s="43"/>
      <c r="N24" s="43"/>
      <c r="O24" s="43"/>
      <c r="P24" s="43"/>
    </row>
    <row r="25" spans="2:16" ht="15">
      <c r="B25" s="21"/>
      <c r="C25" s="191" t="s">
        <v>29</v>
      </c>
      <c r="D25" s="86">
        <v>179</v>
      </c>
      <c r="E25" s="86">
        <v>191</v>
      </c>
      <c r="F25" s="5">
        <f t="shared" si="0"/>
        <v>370</v>
      </c>
      <c r="G25" s="179"/>
      <c r="H25" s="326"/>
      <c r="I25" s="326"/>
      <c r="J25" s="326"/>
      <c r="K25" s="326"/>
      <c r="L25" s="43"/>
      <c r="M25" s="43"/>
      <c r="N25" s="43"/>
      <c r="O25" s="43"/>
      <c r="P25" s="43"/>
    </row>
    <row r="26" spans="2:16" ht="15">
      <c r="B26" s="21"/>
      <c r="C26" s="191" t="s">
        <v>30</v>
      </c>
      <c r="D26" s="86">
        <v>138</v>
      </c>
      <c r="E26" s="86">
        <v>135</v>
      </c>
      <c r="F26" s="5">
        <f t="shared" si="0"/>
        <v>273</v>
      </c>
      <c r="G26" s="179"/>
      <c r="H26" s="326"/>
      <c r="I26" s="326"/>
      <c r="J26" s="326"/>
      <c r="K26" s="326"/>
      <c r="L26" s="43"/>
      <c r="M26" s="43"/>
      <c r="N26" s="43"/>
      <c r="O26" s="43"/>
      <c r="P26" s="43"/>
    </row>
    <row r="27" spans="2:11" ht="15">
      <c r="B27" s="21"/>
      <c r="C27" s="191" t="s">
        <v>31</v>
      </c>
      <c r="D27" s="86">
        <v>151</v>
      </c>
      <c r="E27" s="86">
        <v>169</v>
      </c>
      <c r="F27" s="5">
        <f t="shared" si="0"/>
        <v>320</v>
      </c>
      <c r="G27" s="179"/>
      <c r="H27" s="326"/>
      <c r="I27" s="326"/>
      <c r="J27" s="326"/>
      <c r="K27" s="326"/>
    </row>
    <row r="28" spans="2:11" ht="15.75" thickBot="1">
      <c r="B28" s="21"/>
      <c r="C28" s="191" t="s">
        <v>58</v>
      </c>
      <c r="D28" s="170">
        <f>+F28*0.51</f>
        <v>22.95</v>
      </c>
      <c r="E28" s="171">
        <f>+F28-D28</f>
        <v>22.05</v>
      </c>
      <c r="F28" s="15">
        <v>45</v>
      </c>
      <c r="G28" s="179"/>
      <c r="H28" s="326"/>
      <c r="I28" s="326"/>
      <c r="J28" s="326"/>
      <c r="K28" s="326"/>
    </row>
    <row r="29" spans="2:11" ht="15.75" thickBot="1">
      <c r="B29" s="21"/>
      <c r="C29" s="193" t="s">
        <v>17</v>
      </c>
      <c r="D29" s="7">
        <f>SUM(D11:D28)</f>
        <v>5937.95</v>
      </c>
      <c r="E29" s="8">
        <f>SUM(E11:E28)</f>
        <v>5717.05</v>
      </c>
      <c r="F29" s="7">
        <f>SUM(F11:F28)</f>
        <v>11655</v>
      </c>
      <c r="G29" s="179"/>
      <c r="H29" s="6"/>
      <c r="I29" s="6"/>
      <c r="J29" s="17"/>
      <c r="K29" s="21"/>
    </row>
    <row r="30" spans="3:10" ht="15">
      <c r="C30" s="43"/>
      <c r="D30" s="17"/>
      <c r="E30" s="17"/>
      <c r="F30" s="6"/>
      <c r="H30" s="17"/>
      <c r="I30" s="6"/>
      <c r="J30" s="43"/>
    </row>
    <row r="31" spans="2:10" ht="15">
      <c r="B31" s="45"/>
      <c r="C31" s="45"/>
      <c r="D31" s="17"/>
      <c r="E31" s="17"/>
      <c r="F31" s="6"/>
      <c r="G31" s="45"/>
      <c r="H31" s="87"/>
      <c r="I31" s="44"/>
      <c r="J31" s="43"/>
    </row>
    <row r="32" spans="2:10" ht="15">
      <c r="B32" s="45"/>
      <c r="C32" s="45"/>
      <c r="D32" s="17"/>
      <c r="E32" s="17"/>
      <c r="F32" s="6"/>
      <c r="G32" s="45"/>
      <c r="H32" s="45"/>
      <c r="I32" s="43"/>
      <c r="J32" s="43"/>
    </row>
    <row r="33" spans="2:9" ht="15">
      <c r="B33" s="45"/>
      <c r="C33" s="45"/>
      <c r="D33" s="17"/>
      <c r="E33" s="17"/>
      <c r="F33" s="6"/>
      <c r="G33" s="45"/>
      <c r="H33" s="45"/>
      <c r="I33" s="43"/>
    </row>
    <row r="34" spans="2:9" ht="15">
      <c r="B34" s="45"/>
      <c r="C34" s="45"/>
      <c r="D34" s="17"/>
      <c r="E34" s="45"/>
      <c r="F34" s="6"/>
      <c r="G34" s="45"/>
      <c r="H34" s="45"/>
      <c r="I34" s="43"/>
    </row>
    <row r="35" spans="2:9" ht="15">
      <c r="B35" s="45"/>
      <c r="C35" s="45"/>
      <c r="D35" s="45"/>
      <c r="E35" s="45"/>
      <c r="F35" s="6"/>
      <c r="G35" s="45"/>
      <c r="H35" s="45"/>
      <c r="I35" s="43"/>
    </row>
    <row r="36" spans="2:9" ht="15">
      <c r="B36" s="45"/>
      <c r="C36" s="45"/>
      <c r="D36" s="45"/>
      <c r="E36" s="45"/>
      <c r="F36" s="6"/>
      <c r="G36" s="45"/>
      <c r="H36" s="45"/>
      <c r="I36" s="43"/>
    </row>
    <row r="37" spans="2:9" ht="15">
      <c r="B37" s="45"/>
      <c r="C37" s="45"/>
      <c r="D37" s="6"/>
      <c r="E37" s="45"/>
      <c r="F37" s="6"/>
      <c r="G37" s="45"/>
      <c r="H37" s="45"/>
      <c r="I37" s="43"/>
    </row>
    <row r="38" spans="2:9" ht="15">
      <c r="B38" s="45"/>
      <c r="C38" s="45"/>
      <c r="D38" s="6"/>
      <c r="E38" s="45"/>
      <c r="F38" s="6"/>
      <c r="G38" s="45"/>
      <c r="H38" s="45"/>
      <c r="I38" s="43"/>
    </row>
    <row r="39" spans="2:9" ht="15">
      <c r="B39" s="45"/>
      <c r="C39" s="45"/>
      <c r="D39" s="6"/>
      <c r="E39" s="88"/>
      <c r="F39" s="85"/>
      <c r="G39" s="88"/>
      <c r="H39" s="88"/>
      <c r="I39" s="43"/>
    </row>
    <row r="40" spans="2:9" ht="15">
      <c r="B40" s="45"/>
      <c r="C40" s="45"/>
      <c r="D40" s="6"/>
      <c r="E40" s="45"/>
      <c r="F40" s="6"/>
      <c r="G40" s="45"/>
      <c r="H40" s="45"/>
      <c r="I40" s="43"/>
    </row>
    <row r="41" spans="2:9" ht="15">
      <c r="B41" s="45"/>
      <c r="C41" s="45"/>
      <c r="D41" s="6"/>
      <c r="E41" s="45"/>
      <c r="F41" s="6"/>
      <c r="G41" s="45"/>
      <c r="H41" s="45"/>
      <c r="I41" s="43"/>
    </row>
    <row r="42" spans="2:9" ht="15">
      <c r="B42" s="45"/>
      <c r="C42" s="45"/>
      <c r="D42" s="6"/>
      <c r="E42" s="45"/>
      <c r="F42" s="6"/>
      <c r="G42" s="45"/>
      <c r="H42" s="45"/>
      <c r="I42" s="43"/>
    </row>
    <row r="43" spans="2:9" ht="15">
      <c r="B43" s="45"/>
      <c r="C43" s="45"/>
      <c r="D43" s="6"/>
      <c r="E43" s="45"/>
      <c r="F43" s="6"/>
      <c r="G43" s="45"/>
      <c r="H43" s="45"/>
      <c r="I43" s="43"/>
    </row>
    <row r="44" spans="2:9" ht="15">
      <c r="B44" s="45"/>
      <c r="C44" s="45"/>
      <c r="D44" s="6"/>
      <c r="E44" s="45"/>
      <c r="F44" s="6"/>
      <c r="G44" s="45"/>
      <c r="H44" s="45"/>
      <c r="I44" s="43"/>
    </row>
    <row r="45" spans="2:9" ht="15">
      <c r="B45" s="45"/>
      <c r="C45" s="45"/>
      <c r="D45" s="6"/>
      <c r="E45" s="88"/>
      <c r="F45" s="46"/>
      <c r="G45" s="88"/>
      <c r="H45" s="88"/>
      <c r="I45" s="43"/>
    </row>
    <row r="46" spans="2:9" ht="15">
      <c r="B46" s="45"/>
      <c r="C46" s="45"/>
      <c r="D46" s="6"/>
      <c r="E46" s="45"/>
      <c r="F46" s="87"/>
      <c r="G46" s="45"/>
      <c r="H46" s="45"/>
      <c r="I46" s="43"/>
    </row>
    <row r="47" spans="2:9" ht="15">
      <c r="B47" s="45"/>
      <c r="C47" s="45"/>
      <c r="D47" s="6"/>
      <c r="E47" s="45"/>
      <c r="F47" s="45"/>
      <c r="G47" s="45"/>
      <c r="H47" s="45"/>
      <c r="I47" s="43"/>
    </row>
    <row r="48" spans="2:9" ht="15">
      <c r="B48" s="45"/>
      <c r="C48" s="45"/>
      <c r="D48" s="6"/>
      <c r="E48" s="45"/>
      <c r="F48" s="45"/>
      <c r="G48" s="45"/>
      <c r="H48" s="45"/>
      <c r="I48" s="43"/>
    </row>
    <row r="49" spans="2:9" ht="15">
      <c r="B49" s="45"/>
      <c r="C49" s="45"/>
      <c r="D49" s="87"/>
      <c r="E49" s="45"/>
      <c r="F49" s="45"/>
      <c r="G49" s="45"/>
      <c r="H49" s="45"/>
      <c r="I49" s="43"/>
    </row>
    <row r="50" spans="2:9" ht="15">
      <c r="B50" s="45"/>
      <c r="C50" s="45"/>
      <c r="D50" s="45"/>
      <c r="E50" s="45"/>
      <c r="F50" s="45"/>
      <c r="G50" s="45"/>
      <c r="H50" s="45"/>
      <c r="I50" s="43"/>
    </row>
    <row r="51" spans="2:9" ht="15">
      <c r="B51" s="45"/>
      <c r="C51" s="45"/>
      <c r="D51" s="45"/>
      <c r="E51" s="88"/>
      <c r="F51" s="85"/>
      <c r="G51" s="88"/>
      <c r="H51" s="88"/>
      <c r="I51" s="43"/>
    </row>
    <row r="52" spans="2:9" ht="15">
      <c r="B52" s="45"/>
      <c r="C52" s="45"/>
      <c r="D52" s="45"/>
      <c r="E52" s="45"/>
      <c r="F52" s="45"/>
      <c r="G52" s="45"/>
      <c r="H52" s="45"/>
      <c r="I52" s="43"/>
    </row>
    <row r="53" spans="2:9" ht="15">
      <c r="B53" s="45"/>
      <c r="C53" s="45"/>
      <c r="D53" s="45"/>
      <c r="E53" s="45"/>
      <c r="F53" s="45"/>
      <c r="G53" s="45"/>
      <c r="H53" s="45"/>
      <c r="I53" s="43"/>
    </row>
    <row r="54" spans="2:9" ht="15">
      <c r="B54" s="45"/>
      <c r="C54" s="45"/>
      <c r="D54" s="45"/>
      <c r="E54" s="45"/>
      <c r="F54" s="45"/>
      <c r="G54" s="45"/>
      <c r="H54" s="45"/>
      <c r="I54" s="43"/>
    </row>
    <row r="55" spans="2:9" ht="15">
      <c r="B55" s="45"/>
      <c r="C55" s="45"/>
      <c r="D55" s="45"/>
      <c r="E55" s="45"/>
      <c r="F55" s="45"/>
      <c r="G55" s="45"/>
      <c r="H55" s="45"/>
      <c r="I55" s="43"/>
    </row>
    <row r="56" spans="2:9" ht="15">
      <c r="B56" s="45"/>
      <c r="C56" s="45"/>
      <c r="D56" s="45"/>
      <c r="E56" s="45"/>
      <c r="F56" s="45"/>
      <c r="G56" s="45"/>
      <c r="H56" s="45"/>
      <c r="I56" s="43"/>
    </row>
    <row r="57" spans="2:9" ht="15">
      <c r="B57" s="45"/>
      <c r="C57" s="45"/>
      <c r="D57" s="45"/>
      <c r="E57" s="45"/>
      <c r="F57" s="45"/>
      <c r="G57" s="45"/>
      <c r="H57" s="45"/>
      <c r="I57" s="43"/>
    </row>
    <row r="58" spans="2:9" ht="15">
      <c r="B58" s="45"/>
      <c r="C58" s="45"/>
      <c r="D58" s="45"/>
      <c r="E58" s="45"/>
      <c r="F58" s="45"/>
      <c r="G58" s="45"/>
      <c r="H58" s="45"/>
      <c r="I58" s="43"/>
    </row>
    <row r="59" spans="2:9" ht="15">
      <c r="B59" s="45"/>
      <c r="C59" s="45"/>
      <c r="D59" s="45"/>
      <c r="E59" s="45"/>
      <c r="F59" s="45"/>
      <c r="G59" s="45"/>
      <c r="H59" s="45"/>
      <c r="I59" s="43"/>
    </row>
    <row r="60" spans="2:9" ht="15">
      <c r="B60" s="45"/>
      <c r="C60" s="45"/>
      <c r="D60" s="45"/>
      <c r="E60" s="45"/>
      <c r="F60" s="45"/>
      <c r="G60" s="45"/>
      <c r="H60" s="45"/>
      <c r="I60" s="43"/>
    </row>
    <row r="61" spans="2:9" ht="15">
      <c r="B61" s="45"/>
      <c r="C61" s="45"/>
      <c r="D61" s="45"/>
      <c r="E61" s="45"/>
      <c r="F61" s="45"/>
      <c r="G61" s="45"/>
      <c r="H61" s="45"/>
      <c r="I61" s="43"/>
    </row>
    <row r="62" spans="2:9" ht="15">
      <c r="B62" s="45"/>
      <c r="C62" s="45"/>
      <c r="D62" s="45"/>
      <c r="E62" s="45"/>
      <c r="F62" s="45"/>
      <c r="G62" s="45"/>
      <c r="H62" s="45"/>
      <c r="I62" s="43"/>
    </row>
    <row r="63" spans="2:9" ht="15">
      <c r="B63" s="45"/>
      <c r="C63" s="45"/>
      <c r="D63" s="45"/>
      <c r="E63" s="45"/>
      <c r="F63" s="45"/>
      <c r="G63" s="45"/>
      <c r="H63" s="45"/>
      <c r="I63" s="43"/>
    </row>
    <row r="64" spans="2:9" ht="15">
      <c r="B64" s="45"/>
      <c r="C64" s="45"/>
      <c r="D64" s="45"/>
      <c r="E64" s="45"/>
      <c r="F64" s="45"/>
      <c r="G64" s="45"/>
      <c r="H64" s="45"/>
      <c r="I64" s="43"/>
    </row>
    <row r="65" spans="2:9" ht="15">
      <c r="B65" s="45"/>
      <c r="C65" s="45"/>
      <c r="D65" s="45"/>
      <c r="E65" s="45"/>
      <c r="F65" s="45"/>
      <c r="G65" s="45"/>
      <c r="H65" s="45"/>
      <c r="I65" s="43"/>
    </row>
    <row r="66" spans="2:9" ht="15">
      <c r="B66" s="45"/>
      <c r="C66" s="45"/>
      <c r="D66" s="45"/>
      <c r="E66" s="89"/>
      <c r="F66" s="89"/>
      <c r="G66" s="89"/>
      <c r="H66" s="89"/>
      <c r="I66" s="43"/>
    </row>
    <row r="67" spans="2:9" ht="15">
      <c r="B67" s="45"/>
      <c r="C67" s="45"/>
      <c r="D67" s="45"/>
      <c r="E67" s="45"/>
      <c r="F67" s="45"/>
      <c r="G67" s="45"/>
      <c r="H67" s="45"/>
      <c r="I67" s="43"/>
    </row>
    <row r="68" spans="2:9" ht="15">
      <c r="B68" s="43"/>
      <c r="C68" s="43"/>
      <c r="D68" s="43"/>
      <c r="E68" s="43"/>
      <c r="F68" s="43"/>
      <c r="G68" s="43"/>
      <c r="H68" s="43"/>
      <c r="I68" s="43"/>
    </row>
    <row r="69" spans="2:9" ht="15">
      <c r="B69" s="43"/>
      <c r="C69" s="43"/>
      <c r="D69" s="43"/>
      <c r="E69" s="43"/>
      <c r="F69" s="43"/>
      <c r="G69" s="43"/>
      <c r="H69" s="43"/>
      <c r="I69" s="43"/>
    </row>
    <row r="70" spans="2:9" ht="15">
      <c r="B70" s="43"/>
      <c r="C70" s="43"/>
      <c r="D70" s="43"/>
      <c r="E70" s="43"/>
      <c r="F70" s="43"/>
      <c r="G70" s="43"/>
      <c r="H70" s="43"/>
      <c r="I70" s="43"/>
    </row>
    <row r="71" spans="2:9" ht="15">
      <c r="B71" s="43"/>
      <c r="C71" s="43"/>
      <c r="D71" s="43"/>
      <c r="E71" s="43"/>
      <c r="F71" s="43"/>
      <c r="G71" s="43"/>
      <c r="H71" s="43"/>
      <c r="I71" s="43"/>
    </row>
    <row r="72" spans="2:9" ht="15">
      <c r="B72" s="43"/>
      <c r="C72" s="43"/>
      <c r="D72" s="43"/>
      <c r="E72" s="43"/>
      <c r="F72" s="43"/>
      <c r="G72" s="43"/>
      <c r="H72" s="43"/>
      <c r="I72" s="43"/>
    </row>
    <row r="73" spans="2:9" ht="15">
      <c r="B73" s="43"/>
      <c r="C73" s="43"/>
      <c r="D73" s="43"/>
      <c r="E73" s="43"/>
      <c r="F73" s="43"/>
      <c r="G73" s="43"/>
      <c r="H73" s="43"/>
      <c r="I73" s="43"/>
    </row>
  </sheetData>
  <sheetProtection/>
  <mergeCells count="6">
    <mergeCell ref="B4:K4"/>
    <mergeCell ref="C9:C10"/>
    <mergeCell ref="D9:F9"/>
    <mergeCell ref="H9:H10"/>
    <mergeCell ref="I9:K9"/>
    <mergeCell ref="H24:K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55"/>
  <sheetViews>
    <sheetView zoomScale="85" zoomScaleNormal="85" zoomScalePageLayoutView="0" workbookViewId="0" topLeftCell="A1">
      <selection activeCell="B1" sqref="B1"/>
    </sheetView>
  </sheetViews>
  <sheetFormatPr defaultColWidth="11.421875" defaultRowHeight="15"/>
  <cols>
    <col min="1" max="1" width="1.7109375" style="0" customWidth="1"/>
    <col min="2" max="2" width="18.00390625" style="0" customWidth="1"/>
    <col min="3" max="5" width="13.57421875" style="0" customWidth="1"/>
    <col min="6" max="6" width="12.28125" style="0" customWidth="1"/>
    <col min="7" max="7" width="17.8515625" style="0" customWidth="1"/>
    <col min="11" max="11" width="1.421875" style="0" customWidth="1"/>
    <col min="12" max="12" width="17.8515625" style="0" customWidth="1"/>
    <col min="13" max="13" width="8.140625" style="0" customWidth="1"/>
    <col min="14" max="14" width="6.00390625" style="0" customWidth="1"/>
  </cols>
  <sheetData>
    <row r="1" ht="15">
      <c r="B1" s="38" t="s">
        <v>0</v>
      </c>
    </row>
    <row r="2" ht="15">
      <c r="B2" s="38" t="s">
        <v>1</v>
      </c>
    </row>
    <row r="3" ht="15.75" thickBot="1"/>
    <row r="4" spans="2:11" ht="16.5" thickBot="1">
      <c r="B4" s="327" t="s">
        <v>56</v>
      </c>
      <c r="C4" s="328"/>
      <c r="D4" s="328"/>
      <c r="E4" s="328"/>
      <c r="F4" s="328"/>
      <c r="G4" s="328"/>
      <c r="H4" s="328"/>
      <c r="I4" s="328"/>
      <c r="J4" s="328"/>
      <c r="K4" s="329"/>
    </row>
    <row r="5" spans="2:6" ht="15.75">
      <c r="B5" s="224"/>
      <c r="C5" s="224"/>
      <c r="D5" s="224"/>
      <c r="E5" s="224"/>
      <c r="F5" s="224"/>
    </row>
    <row r="6" spans="2:6" ht="15.75">
      <c r="B6" s="2" t="s">
        <v>2</v>
      </c>
      <c r="C6" s="225" t="s">
        <v>67</v>
      </c>
      <c r="D6" s="224"/>
      <c r="E6" s="224"/>
      <c r="F6" s="224"/>
    </row>
    <row r="7" ht="15.75" thickBot="1"/>
    <row r="8" spans="2:6" ht="16.5" thickBot="1">
      <c r="B8" s="355" t="s">
        <v>68</v>
      </c>
      <c r="C8" s="356"/>
      <c r="D8" s="356"/>
      <c r="E8" s="357"/>
      <c r="F8" s="224"/>
    </row>
    <row r="9" spans="2:6" ht="15.75" customHeight="1" thickBot="1">
      <c r="B9" s="358" t="s">
        <v>4</v>
      </c>
      <c r="C9" s="322" t="s">
        <v>69</v>
      </c>
      <c r="D9" s="345"/>
      <c r="E9" s="346"/>
      <c r="F9" s="226"/>
    </row>
    <row r="10" spans="2:6" ht="15.75" thickBot="1">
      <c r="B10" s="359"/>
      <c r="C10" s="361" t="s">
        <v>5</v>
      </c>
      <c r="D10" s="361" t="s">
        <v>6</v>
      </c>
      <c r="E10" s="361" t="s">
        <v>7</v>
      </c>
      <c r="F10" s="53"/>
    </row>
    <row r="11" spans="2:10" ht="15.75" thickBot="1">
      <c r="B11" s="359"/>
      <c r="C11" s="362"/>
      <c r="D11" s="362"/>
      <c r="E11" s="362"/>
      <c r="F11" s="53"/>
      <c r="G11" s="358" t="s">
        <v>4</v>
      </c>
      <c r="H11" s="340" t="s">
        <v>67</v>
      </c>
      <c r="I11" s="364"/>
      <c r="J11" s="365"/>
    </row>
    <row r="12" spans="2:10" ht="15.75" thickBot="1">
      <c r="B12" s="360"/>
      <c r="C12" s="363"/>
      <c r="D12" s="363"/>
      <c r="E12" s="363"/>
      <c r="F12" s="53"/>
      <c r="G12" s="375"/>
      <c r="H12" s="188" t="s">
        <v>5</v>
      </c>
      <c r="I12" s="189" t="s">
        <v>6</v>
      </c>
      <c r="J12" s="190" t="s">
        <v>7</v>
      </c>
    </row>
    <row r="13" spans="2:13" ht="15">
      <c r="B13" s="192" t="s">
        <v>8</v>
      </c>
      <c r="C13" s="73">
        <v>288</v>
      </c>
      <c r="D13" s="160">
        <v>256</v>
      </c>
      <c r="E13" s="73">
        <f>SUM(C13:D13)</f>
        <v>544</v>
      </c>
      <c r="F13" s="227"/>
      <c r="G13" s="198" t="s">
        <v>9</v>
      </c>
      <c r="H13" s="39">
        <f>SUM(C13:C14)</f>
        <v>591</v>
      </c>
      <c r="I13" s="39">
        <f>SUM(D13:D14)</f>
        <v>557</v>
      </c>
      <c r="J13" s="40">
        <f aca="true" t="shared" si="0" ref="J13:J18">SUM(H13:I13)</f>
        <v>1148</v>
      </c>
      <c r="L13" s="12" t="s">
        <v>21</v>
      </c>
      <c r="M13" s="13">
        <f>SUM(C17:C21)</f>
        <v>1607</v>
      </c>
    </row>
    <row r="14" spans="2:13" ht="15">
      <c r="B14" s="192" t="s">
        <v>10</v>
      </c>
      <c r="C14" s="75">
        <v>303</v>
      </c>
      <c r="D14" s="156">
        <v>301</v>
      </c>
      <c r="E14" s="161">
        <f aca="true" t="shared" si="1" ref="E14:E29">SUM(C14:D14)</f>
        <v>604</v>
      </c>
      <c r="F14" s="227"/>
      <c r="G14" s="198" t="s">
        <v>11</v>
      </c>
      <c r="H14" s="228">
        <f>SUM(C15:C16)</f>
        <v>760</v>
      </c>
      <c r="I14" s="228">
        <f>SUM(D15:D16)</f>
        <v>750</v>
      </c>
      <c r="J14" s="223">
        <f t="shared" si="0"/>
        <v>1510</v>
      </c>
      <c r="L14" s="12" t="s">
        <v>23</v>
      </c>
      <c r="M14" s="13">
        <f>SUM(D22:D25)</f>
        <v>1115</v>
      </c>
    </row>
    <row r="15" spans="2:10" ht="15">
      <c r="B15" s="191" t="s">
        <v>12</v>
      </c>
      <c r="C15" s="75">
        <v>344</v>
      </c>
      <c r="D15" s="156">
        <v>310</v>
      </c>
      <c r="E15" s="161">
        <f t="shared" si="1"/>
        <v>654</v>
      </c>
      <c r="F15" s="227"/>
      <c r="G15" s="198" t="s">
        <v>13</v>
      </c>
      <c r="H15" s="228">
        <f>SUM(C17:C25)</f>
        <v>2802</v>
      </c>
      <c r="I15" s="228">
        <f>SUM(D17:D25)</f>
        <v>2718</v>
      </c>
      <c r="J15" s="223">
        <f t="shared" si="0"/>
        <v>5520</v>
      </c>
    </row>
    <row r="16" spans="2:10" ht="15">
      <c r="B16" s="191" t="s">
        <v>14</v>
      </c>
      <c r="C16" s="229">
        <v>416</v>
      </c>
      <c r="D16" s="279">
        <v>440</v>
      </c>
      <c r="E16" s="161">
        <f t="shared" si="1"/>
        <v>856</v>
      </c>
      <c r="F16" s="230"/>
      <c r="G16" s="198" t="s">
        <v>15</v>
      </c>
      <c r="H16" s="228">
        <f>SUM(C26:C29)</f>
        <v>651</v>
      </c>
      <c r="I16" s="228">
        <f>SUM(D26:D29)</f>
        <v>644</v>
      </c>
      <c r="J16" s="223">
        <f t="shared" si="0"/>
        <v>1295</v>
      </c>
    </row>
    <row r="17" spans="2:10" ht="15.75" thickBot="1">
      <c r="B17" s="191" t="s">
        <v>16</v>
      </c>
      <c r="C17" s="229">
        <v>387</v>
      </c>
      <c r="D17" s="279">
        <v>352</v>
      </c>
      <c r="E17" s="161">
        <f t="shared" si="1"/>
        <v>739</v>
      </c>
      <c r="F17" s="230"/>
      <c r="G17" s="191" t="s">
        <v>58</v>
      </c>
      <c r="H17" s="159">
        <f>+C30</f>
        <v>45.39</v>
      </c>
      <c r="I17" s="159">
        <f>+D30</f>
        <v>43.61</v>
      </c>
      <c r="J17" s="223">
        <f t="shared" si="0"/>
        <v>89</v>
      </c>
    </row>
    <row r="18" spans="2:10" ht="15.75" thickBot="1">
      <c r="B18" s="191" t="s">
        <v>18</v>
      </c>
      <c r="C18" s="229">
        <v>327</v>
      </c>
      <c r="D18" s="279">
        <v>305</v>
      </c>
      <c r="E18" s="161">
        <f t="shared" si="1"/>
        <v>632</v>
      </c>
      <c r="F18" s="230"/>
      <c r="G18" s="278" t="s">
        <v>17</v>
      </c>
      <c r="H18" s="23">
        <f>SUM(H13:H17)</f>
        <v>4849.39</v>
      </c>
      <c r="I18" s="23">
        <f>SUM(I13:I17)</f>
        <v>4712.61</v>
      </c>
      <c r="J18" s="7">
        <f t="shared" si="0"/>
        <v>9562</v>
      </c>
    </row>
    <row r="19" spans="2:10" ht="15">
      <c r="B19" s="191" t="s">
        <v>19</v>
      </c>
      <c r="C19" s="229">
        <v>302</v>
      </c>
      <c r="D19" s="279">
        <v>304</v>
      </c>
      <c r="E19" s="161">
        <f t="shared" si="1"/>
        <v>606</v>
      </c>
      <c r="F19" s="230"/>
      <c r="G19" s="21"/>
      <c r="H19" s="21"/>
      <c r="I19" s="21"/>
      <c r="J19" s="21"/>
    </row>
    <row r="20" spans="2:10" ht="15">
      <c r="B20" s="191" t="s">
        <v>20</v>
      </c>
      <c r="C20" s="229">
        <v>302</v>
      </c>
      <c r="D20" s="279">
        <v>323</v>
      </c>
      <c r="E20" s="161">
        <f t="shared" si="1"/>
        <v>625</v>
      </c>
      <c r="F20" s="230"/>
      <c r="G20" s="52"/>
      <c r="H20" s="67"/>
      <c r="I20" s="316"/>
      <c r="J20" s="231"/>
    </row>
    <row r="21" spans="2:10" ht="15">
      <c r="B21" s="191" t="s">
        <v>22</v>
      </c>
      <c r="C21" s="229">
        <v>289</v>
      </c>
      <c r="D21" s="279">
        <v>319</v>
      </c>
      <c r="E21" s="161">
        <f t="shared" si="1"/>
        <v>608</v>
      </c>
      <c r="F21" s="230"/>
      <c r="G21" s="232"/>
      <c r="H21" s="53"/>
      <c r="I21" s="53"/>
      <c r="J21" s="53"/>
    </row>
    <row r="22" spans="2:10" ht="15">
      <c r="B22" s="191" t="s">
        <v>24</v>
      </c>
      <c r="C22" s="229">
        <v>353</v>
      </c>
      <c r="D22" s="279">
        <v>330</v>
      </c>
      <c r="E22" s="161">
        <f t="shared" si="1"/>
        <v>683</v>
      </c>
      <c r="F22" s="230"/>
      <c r="G22" s="326" t="s">
        <v>63</v>
      </c>
      <c r="H22" s="326"/>
      <c r="I22" s="326"/>
      <c r="J22" s="326"/>
    </row>
    <row r="23" spans="2:10" ht="15">
      <c r="B23" s="191" t="s">
        <v>25</v>
      </c>
      <c r="C23" s="229">
        <v>345</v>
      </c>
      <c r="D23" s="279">
        <v>294</v>
      </c>
      <c r="E23" s="161">
        <f t="shared" si="1"/>
        <v>639</v>
      </c>
      <c r="F23" s="230"/>
      <c r="G23" s="326"/>
      <c r="H23" s="326"/>
      <c r="I23" s="326"/>
      <c r="J23" s="326"/>
    </row>
    <row r="24" spans="2:16" ht="15">
      <c r="B24" s="191" t="s">
        <v>26</v>
      </c>
      <c r="C24" s="229">
        <v>268</v>
      </c>
      <c r="D24" s="279">
        <v>261</v>
      </c>
      <c r="E24" s="161">
        <f t="shared" si="1"/>
        <v>529</v>
      </c>
      <c r="F24" s="230"/>
      <c r="G24" s="326"/>
      <c r="H24" s="326"/>
      <c r="I24" s="326"/>
      <c r="J24" s="326"/>
      <c r="L24" s="43"/>
      <c r="M24" s="43"/>
      <c r="N24" s="43"/>
      <c r="O24" s="43"/>
      <c r="P24" s="43"/>
    </row>
    <row r="25" spans="2:16" ht="15">
      <c r="B25" s="191" t="s">
        <v>27</v>
      </c>
      <c r="C25" s="229">
        <v>229</v>
      </c>
      <c r="D25" s="279">
        <v>230</v>
      </c>
      <c r="E25" s="161">
        <f t="shared" si="1"/>
        <v>459</v>
      </c>
      <c r="F25" s="227"/>
      <c r="G25" s="326"/>
      <c r="H25" s="326"/>
      <c r="I25" s="326"/>
      <c r="J25" s="326"/>
      <c r="L25" s="43"/>
      <c r="M25" s="43"/>
      <c r="N25" s="43"/>
      <c r="O25" s="43"/>
      <c r="P25" s="43"/>
    </row>
    <row r="26" spans="2:16" ht="15">
      <c r="B26" s="191" t="s">
        <v>28</v>
      </c>
      <c r="C26" s="229">
        <v>191</v>
      </c>
      <c r="D26" s="279">
        <v>186</v>
      </c>
      <c r="E26" s="161">
        <f t="shared" si="1"/>
        <v>377</v>
      </c>
      <c r="F26" s="230"/>
      <c r="G26" s="326"/>
      <c r="H26" s="326"/>
      <c r="I26" s="326"/>
      <c r="J26" s="326"/>
      <c r="L26" s="43"/>
      <c r="M26" s="43"/>
      <c r="N26" s="43"/>
      <c r="O26" s="43"/>
      <c r="P26" s="43"/>
    </row>
    <row r="27" spans="2:16" ht="15">
      <c r="B27" s="191" t="s">
        <v>29</v>
      </c>
      <c r="C27" s="229">
        <v>190</v>
      </c>
      <c r="D27" s="279">
        <v>179</v>
      </c>
      <c r="E27" s="161">
        <f t="shared" si="1"/>
        <v>369</v>
      </c>
      <c r="F27" s="230"/>
      <c r="L27" s="43"/>
      <c r="M27" s="43"/>
      <c r="N27" s="43"/>
      <c r="O27" s="43"/>
      <c r="P27" s="43"/>
    </row>
    <row r="28" spans="2:16" ht="15">
      <c r="B28" s="191" t="s">
        <v>30</v>
      </c>
      <c r="C28" s="229">
        <v>130</v>
      </c>
      <c r="D28" s="279">
        <v>113</v>
      </c>
      <c r="E28" s="161">
        <f t="shared" si="1"/>
        <v>243</v>
      </c>
      <c r="F28" s="230"/>
      <c r="G28" s="60"/>
      <c r="H28" s="60"/>
      <c r="I28" s="60"/>
      <c r="J28" s="60"/>
      <c r="K28" s="60"/>
      <c r="L28" s="43"/>
      <c r="M28" s="43"/>
      <c r="N28" s="43"/>
      <c r="O28" s="43"/>
      <c r="P28" s="43"/>
    </row>
    <row r="29" spans="2:16" ht="15">
      <c r="B29" s="191" t="s">
        <v>31</v>
      </c>
      <c r="C29" s="229">
        <v>140</v>
      </c>
      <c r="D29" s="279">
        <v>166</v>
      </c>
      <c r="E29" s="161">
        <f t="shared" si="1"/>
        <v>306</v>
      </c>
      <c r="F29" s="230"/>
      <c r="G29" s="60"/>
      <c r="H29" s="60"/>
      <c r="I29" s="60"/>
      <c r="J29" s="60"/>
      <c r="K29" s="60"/>
      <c r="L29" s="43"/>
      <c r="M29" s="43"/>
      <c r="N29" s="43"/>
      <c r="O29" s="43"/>
      <c r="P29" s="43"/>
    </row>
    <row r="30" spans="2:16" ht="15.75" thickBot="1">
      <c r="B30" s="191" t="s">
        <v>58</v>
      </c>
      <c r="C30" s="159">
        <f>+E30*0.51</f>
        <v>45.39</v>
      </c>
      <c r="D30" s="159">
        <f>+E30-C30</f>
        <v>43.61</v>
      </c>
      <c r="E30" s="163">
        <v>89</v>
      </c>
      <c r="F30" s="230"/>
      <c r="G30" s="60"/>
      <c r="H30" s="60"/>
      <c r="I30" s="60"/>
      <c r="J30" s="60"/>
      <c r="K30" s="60"/>
      <c r="L30" s="43"/>
      <c r="M30" s="43"/>
      <c r="N30" s="43"/>
      <c r="O30" s="43"/>
      <c r="P30" s="43"/>
    </row>
    <row r="31" spans="2:16" ht="15.75" thickBot="1">
      <c r="B31" s="197" t="s">
        <v>17</v>
      </c>
      <c r="C31" s="233">
        <f>SUM(C13:C30)</f>
        <v>4849.39</v>
      </c>
      <c r="D31" s="77">
        <f>SUM(D13:D30)</f>
        <v>4712.61</v>
      </c>
      <c r="E31" s="280">
        <f>SUM(E13:E30)</f>
        <v>9562</v>
      </c>
      <c r="F31" s="235"/>
      <c r="G31" s="93"/>
      <c r="H31" s="236"/>
      <c r="I31" s="237"/>
      <c r="J31" s="237"/>
      <c r="K31" s="60"/>
      <c r="L31" s="43"/>
      <c r="M31" s="43"/>
      <c r="N31" s="43"/>
      <c r="O31" s="43"/>
      <c r="P31" s="43"/>
    </row>
    <row r="32" spans="7:16" ht="15.75" thickBot="1">
      <c r="G32" s="238"/>
      <c r="H32" s="66"/>
      <c r="I32" s="66"/>
      <c r="J32" s="66"/>
      <c r="K32" s="60"/>
      <c r="L32" s="43"/>
      <c r="M32" s="43"/>
      <c r="N32" s="43"/>
      <c r="O32" s="43"/>
      <c r="P32" s="43"/>
    </row>
    <row r="33" spans="2:16" ht="23.25" customHeight="1" thickBot="1">
      <c r="B33" s="355" t="s">
        <v>71</v>
      </c>
      <c r="C33" s="356"/>
      <c r="D33" s="356"/>
      <c r="E33" s="357"/>
      <c r="G33" s="238"/>
      <c r="H33" s="66"/>
      <c r="I33" s="66"/>
      <c r="J33" s="66"/>
      <c r="K33" s="60"/>
      <c r="L33" s="43"/>
      <c r="M33" s="43"/>
      <c r="N33" s="43"/>
      <c r="O33" s="43"/>
      <c r="P33" s="43"/>
    </row>
    <row r="34" spans="2:16" ht="30.75" customHeight="1" thickBot="1">
      <c r="B34" s="358" t="s">
        <v>4</v>
      </c>
      <c r="C34" s="366" t="s">
        <v>72</v>
      </c>
      <c r="D34" s="367"/>
      <c r="E34" s="368"/>
      <c r="G34" s="238"/>
      <c r="H34" s="66"/>
      <c r="I34" s="66"/>
      <c r="J34" s="66"/>
      <c r="K34" s="60"/>
      <c r="L34" s="43"/>
      <c r="M34" s="43"/>
      <c r="N34" s="43"/>
      <c r="O34" s="43"/>
      <c r="P34" s="43"/>
    </row>
    <row r="35" spans="2:16" ht="15">
      <c r="B35" s="359"/>
      <c r="C35" s="361" t="s">
        <v>5</v>
      </c>
      <c r="D35" s="361" t="s">
        <v>73</v>
      </c>
      <c r="E35" s="369" t="s">
        <v>70</v>
      </c>
      <c r="G35" s="238"/>
      <c r="H35" s="66"/>
      <c r="I35" s="66"/>
      <c r="J35" s="66"/>
      <c r="K35" s="60"/>
      <c r="L35" s="43"/>
      <c r="M35" s="43"/>
      <c r="N35" s="43"/>
      <c r="O35" s="43"/>
      <c r="P35" s="43"/>
    </row>
    <row r="36" spans="2:16" ht="15">
      <c r="B36" s="359"/>
      <c r="C36" s="362"/>
      <c r="D36" s="362"/>
      <c r="E36" s="370"/>
      <c r="G36" s="238"/>
      <c r="H36" s="66"/>
      <c r="I36" s="66"/>
      <c r="J36" s="66"/>
      <c r="K36" s="60"/>
      <c r="L36" s="43"/>
      <c r="M36" s="43"/>
      <c r="N36" s="43"/>
      <c r="O36" s="43"/>
      <c r="P36" s="43"/>
    </row>
    <row r="37" spans="2:16" ht="15.75" thickBot="1">
      <c r="B37" s="360"/>
      <c r="C37" s="363"/>
      <c r="D37" s="363"/>
      <c r="E37" s="371"/>
      <c r="G37" s="238"/>
      <c r="H37" s="66"/>
      <c r="I37" s="66"/>
      <c r="J37" s="66"/>
      <c r="K37" s="60"/>
      <c r="L37" s="43"/>
      <c r="M37" s="43"/>
      <c r="N37" s="43"/>
      <c r="O37" s="43"/>
      <c r="P37" s="43"/>
    </row>
    <row r="38" spans="2:16" ht="15">
      <c r="B38" s="192" t="s">
        <v>8</v>
      </c>
      <c r="C38" s="312">
        <v>52</v>
      </c>
      <c r="D38" s="312">
        <v>56</v>
      </c>
      <c r="E38" s="310">
        <f>+D38+C38</f>
        <v>108</v>
      </c>
      <c r="F38" s="311"/>
      <c r="G38" s="238"/>
      <c r="H38" s="66"/>
      <c r="I38" s="66"/>
      <c r="J38" s="66"/>
      <c r="K38" s="60"/>
      <c r="L38" s="43"/>
      <c r="M38" s="43"/>
      <c r="N38" s="43"/>
      <c r="O38" s="43"/>
      <c r="P38" s="43"/>
    </row>
    <row r="39" spans="2:16" ht="15">
      <c r="B39" s="192" t="s">
        <v>10</v>
      </c>
      <c r="C39" s="313">
        <v>29</v>
      </c>
      <c r="D39" s="313">
        <v>47</v>
      </c>
      <c r="E39" s="310">
        <f aca="true" t="shared" si="2" ref="E39:E54">+D39+C39</f>
        <v>76</v>
      </c>
      <c r="F39" s="311"/>
      <c r="G39" s="238"/>
      <c r="H39" s="66"/>
      <c r="I39" s="66"/>
      <c r="J39" s="66"/>
      <c r="K39" s="60"/>
      <c r="L39" s="43"/>
      <c r="M39" s="43"/>
      <c r="N39" s="43"/>
      <c r="O39" s="43"/>
      <c r="P39" s="43"/>
    </row>
    <row r="40" spans="2:16" ht="15.75" thickBot="1">
      <c r="B40" s="191" t="s">
        <v>12</v>
      </c>
      <c r="C40" s="313">
        <v>53</v>
      </c>
      <c r="D40" s="313">
        <v>51</v>
      </c>
      <c r="E40" s="310">
        <f t="shared" si="2"/>
        <v>104</v>
      </c>
      <c r="F40" s="311"/>
      <c r="G40" s="238"/>
      <c r="H40" s="66"/>
      <c r="I40" s="66"/>
      <c r="J40" s="66"/>
      <c r="K40" s="60"/>
      <c r="L40" s="43"/>
      <c r="M40" s="43"/>
      <c r="N40" s="43"/>
      <c r="O40" s="43"/>
      <c r="P40" s="43"/>
    </row>
    <row r="41" spans="2:16" ht="15.75" thickBot="1">
      <c r="B41" s="191" t="s">
        <v>14</v>
      </c>
      <c r="C41" s="314">
        <v>74</v>
      </c>
      <c r="D41" s="314">
        <v>66</v>
      </c>
      <c r="E41" s="310">
        <f t="shared" si="2"/>
        <v>140</v>
      </c>
      <c r="F41" s="311"/>
      <c r="G41" s="276" t="s">
        <v>4</v>
      </c>
      <c r="H41" s="372" t="s">
        <v>74</v>
      </c>
      <c r="I41" s="373"/>
      <c r="J41" s="374"/>
      <c r="K41" s="60"/>
      <c r="L41" s="43"/>
      <c r="M41" s="43"/>
      <c r="N41" s="43"/>
      <c r="O41" s="43"/>
      <c r="P41" s="43"/>
    </row>
    <row r="42" spans="2:16" ht="15.75" thickBot="1">
      <c r="B42" s="191" t="s">
        <v>16</v>
      </c>
      <c r="C42" s="314">
        <v>54</v>
      </c>
      <c r="D42" s="314">
        <v>44</v>
      </c>
      <c r="E42" s="310">
        <f t="shared" si="2"/>
        <v>98</v>
      </c>
      <c r="F42" s="311"/>
      <c r="G42" s="277"/>
      <c r="H42" s="188" t="s">
        <v>5</v>
      </c>
      <c r="I42" s="189" t="s">
        <v>6</v>
      </c>
      <c r="J42" s="190" t="s">
        <v>7</v>
      </c>
      <c r="K42" s="60"/>
      <c r="L42" s="43"/>
      <c r="M42" s="43"/>
      <c r="N42" s="43"/>
      <c r="O42" s="43"/>
      <c r="P42" s="43"/>
    </row>
    <row r="43" spans="2:16" ht="15">
      <c r="B43" s="191" t="s">
        <v>18</v>
      </c>
      <c r="C43" s="314">
        <v>49</v>
      </c>
      <c r="D43" s="314">
        <v>38</v>
      </c>
      <c r="E43" s="310">
        <f t="shared" si="2"/>
        <v>87</v>
      </c>
      <c r="F43" s="311"/>
      <c r="G43" s="198" t="s">
        <v>9</v>
      </c>
      <c r="H43" s="39">
        <f>SUM(C38:C39)</f>
        <v>81</v>
      </c>
      <c r="I43" s="39">
        <f>SUM(D38:D39)</f>
        <v>103</v>
      </c>
      <c r="J43" s="239">
        <f>SUM(H43:I43)</f>
        <v>184</v>
      </c>
      <c r="K43" s="60"/>
      <c r="L43" s="43"/>
      <c r="M43" s="43"/>
      <c r="N43" s="43"/>
      <c r="O43" s="43"/>
      <c r="P43" s="43"/>
    </row>
    <row r="44" spans="2:16" ht="15">
      <c r="B44" s="191" t="s">
        <v>19</v>
      </c>
      <c r="C44" s="314">
        <v>48</v>
      </c>
      <c r="D44" s="314">
        <v>42</v>
      </c>
      <c r="E44" s="310">
        <f t="shared" si="2"/>
        <v>90</v>
      </c>
      <c r="F44" s="311"/>
      <c r="G44" s="198" t="s">
        <v>11</v>
      </c>
      <c r="H44" s="39">
        <f>SUM(C40:C41)</f>
        <v>127</v>
      </c>
      <c r="I44" s="39">
        <f>SUM(D40:D41)</f>
        <v>117</v>
      </c>
      <c r="J44" s="240">
        <f>SUM(H44:I44)</f>
        <v>244</v>
      </c>
      <c r="K44" s="60"/>
      <c r="L44" s="241" t="s">
        <v>21</v>
      </c>
      <c r="M44" s="242">
        <f>SUM(C42:C46)</f>
        <v>268</v>
      </c>
      <c r="N44" s="43"/>
      <c r="O44" s="43"/>
      <c r="P44" s="43"/>
    </row>
    <row r="45" spans="2:16" ht="15">
      <c r="B45" s="191" t="s">
        <v>20</v>
      </c>
      <c r="C45" s="314">
        <v>58</v>
      </c>
      <c r="D45" s="314">
        <v>42</v>
      </c>
      <c r="E45" s="310">
        <f t="shared" si="2"/>
        <v>100</v>
      </c>
      <c r="F45" s="311"/>
      <c r="G45" s="198" t="s">
        <v>13</v>
      </c>
      <c r="H45" s="243">
        <f>SUM(C42:C50)</f>
        <v>448</v>
      </c>
      <c r="I45" s="243">
        <f>SUM(D42:D50)</f>
        <v>411</v>
      </c>
      <c r="J45" s="240">
        <f>SUM(H45:I45)</f>
        <v>859</v>
      </c>
      <c r="K45" s="60"/>
      <c r="L45" s="244" t="s">
        <v>23</v>
      </c>
      <c r="M45" s="245">
        <f>SUM(D47:D50)</f>
        <v>196</v>
      </c>
      <c r="N45" s="43"/>
      <c r="O45" s="43"/>
      <c r="P45" s="43"/>
    </row>
    <row r="46" spans="2:16" ht="15.75" thickBot="1">
      <c r="B46" s="191" t="s">
        <v>22</v>
      </c>
      <c r="C46" s="314">
        <v>59</v>
      </c>
      <c r="D46" s="314">
        <v>49</v>
      </c>
      <c r="E46" s="310">
        <f t="shared" si="2"/>
        <v>108</v>
      </c>
      <c r="F46" s="311"/>
      <c r="G46" s="198" t="s">
        <v>15</v>
      </c>
      <c r="H46" s="246">
        <f>SUM(C51:C54)</f>
        <v>116</v>
      </c>
      <c r="I46" s="246">
        <f>SUM(D51:D54)</f>
        <v>127</v>
      </c>
      <c r="J46" s="247">
        <f>SUM(H46:I46)</f>
        <v>243</v>
      </c>
      <c r="K46" s="60"/>
      <c r="L46" s="43"/>
      <c r="M46" s="43"/>
      <c r="N46" s="43"/>
      <c r="O46" s="43"/>
      <c r="P46" s="43"/>
    </row>
    <row r="47" spans="2:16" ht="15.75" thickBot="1">
      <c r="B47" s="191" t="s">
        <v>24</v>
      </c>
      <c r="C47" s="314">
        <v>55</v>
      </c>
      <c r="D47" s="314">
        <v>54</v>
      </c>
      <c r="E47" s="310">
        <f t="shared" si="2"/>
        <v>109</v>
      </c>
      <c r="F47" s="311"/>
      <c r="G47" s="278" t="s">
        <v>17</v>
      </c>
      <c r="H47" s="248">
        <f>SUM(H43:H46)</f>
        <v>772</v>
      </c>
      <c r="I47" s="248">
        <f>SUM(I43:I46)</f>
        <v>758</v>
      </c>
      <c r="J47" s="249">
        <f>SUM(H47:I47)</f>
        <v>1530</v>
      </c>
      <c r="K47" s="60"/>
      <c r="L47" s="43"/>
      <c r="M47" s="43"/>
      <c r="N47" s="43"/>
      <c r="O47" s="43"/>
      <c r="P47" s="43"/>
    </row>
    <row r="48" spans="2:16" ht="15">
      <c r="B48" s="191" t="s">
        <v>25</v>
      </c>
      <c r="C48" s="314">
        <v>43</v>
      </c>
      <c r="D48" s="314">
        <v>49</v>
      </c>
      <c r="E48" s="310">
        <f t="shared" si="2"/>
        <v>92</v>
      </c>
      <c r="F48" s="311"/>
      <c r="G48" s="238"/>
      <c r="H48" s="66"/>
      <c r="I48" s="66"/>
      <c r="J48" s="66"/>
      <c r="K48" s="60"/>
      <c r="L48" s="43"/>
      <c r="M48" s="43"/>
      <c r="N48" s="43"/>
      <c r="O48" s="43"/>
      <c r="P48" s="43"/>
    </row>
    <row r="49" spans="2:16" ht="15">
      <c r="B49" s="191" t="s">
        <v>26</v>
      </c>
      <c r="C49" s="314">
        <v>44</v>
      </c>
      <c r="D49" s="314">
        <v>56</v>
      </c>
      <c r="E49" s="310">
        <f t="shared" si="2"/>
        <v>100</v>
      </c>
      <c r="F49" s="311"/>
      <c r="G49" s="238"/>
      <c r="H49" s="66"/>
      <c r="I49" s="66"/>
      <c r="J49" s="66"/>
      <c r="K49" s="60"/>
      <c r="L49" s="43"/>
      <c r="M49" s="43"/>
      <c r="N49" s="43"/>
      <c r="O49" s="43"/>
      <c r="P49" s="43"/>
    </row>
    <row r="50" spans="2:16" ht="15">
      <c r="B50" s="191" t="s">
        <v>27</v>
      </c>
      <c r="C50" s="314">
        <v>38</v>
      </c>
      <c r="D50" s="314">
        <v>37</v>
      </c>
      <c r="E50" s="310">
        <f t="shared" si="2"/>
        <v>75</v>
      </c>
      <c r="F50" s="311"/>
      <c r="G50" s="238"/>
      <c r="H50" s="66"/>
      <c r="I50" s="66"/>
      <c r="J50" s="66"/>
      <c r="K50" s="60"/>
      <c r="L50" s="43"/>
      <c r="M50" s="43"/>
      <c r="N50" s="43"/>
      <c r="O50" s="43"/>
      <c r="P50" s="43"/>
    </row>
    <row r="51" spans="2:16" ht="15">
      <c r="B51" s="191" t="s">
        <v>28</v>
      </c>
      <c r="C51" s="314">
        <v>35</v>
      </c>
      <c r="D51" s="314">
        <v>35</v>
      </c>
      <c r="E51" s="310">
        <f t="shared" si="2"/>
        <v>70</v>
      </c>
      <c r="F51" s="311"/>
      <c r="G51" s="238"/>
      <c r="H51" s="66"/>
      <c r="I51" s="66"/>
      <c r="J51" s="66"/>
      <c r="K51" s="60"/>
      <c r="L51" s="43"/>
      <c r="M51" s="43"/>
      <c r="N51" s="43"/>
      <c r="O51" s="43"/>
      <c r="P51" s="43"/>
    </row>
    <row r="52" spans="2:16" ht="15">
      <c r="B52" s="191" t="s">
        <v>29</v>
      </c>
      <c r="C52" s="314">
        <v>34</v>
      </c>
      <c r="D52" s="314">
        <v>27</v>
      </c>
      <c r="E52" s="310">
        <f t="shared" si="2"/>
        <v>61</v>
      </c>
      <c r="F52" s="311"/>
      <c r="G52" s="238"/>
      <c r="H52" s="66"/>
      <c r="I52" s="66"/>
      <c r="J52" s="66"/>
      <c r="K52" s="60"/>
      <c r="L52" s="43"/>
      <c r="M52" s="43"/>
      <c r="N52" s="43"/>
      <c r="O52" s="43"/>
      <c r="P52" s="43"/>
    </row>
    <row r="53" spans="2:16" ht="15">
      <c r="B53" s="191" t="s">
        <v>30</v>
      </c>
      <c r="C53" s="314">
        <v>23</v>
      </c>
      <c r="D53" s="314">
        <v>26</v>
      </c>
      <c r="E53" s="310">
        <f t="shared" si="2"/>
        <v>49</v>
      </c>
      <c r="F53" s="311"/>
      <c r="G53" s="238"/>
      <c r="H53" s="66"/>
      <c r="I53" s="66"/>
      <c r="J53" s="66"/>
      <c r="K53" s="60"/>
      <c r="L53" s="43"/>
      <c r="M53" s="43"/>
      <c r="N53" s="43"/>
      <c r="O53" s="43"/>
      <c r="P53" s="43"/>
    </row>
    <row r="54" spans="2:16" ht="15.75" thickBot="1">
      <c r="B54" s="191" t="s">
        <v>31</v>
      </c>
      <c r="C54" s="315">
        <v>24</v>
      </c>
      <c r="D54" s="315">
        <v>39</v>
      </c>
      <c r="E54" s="310">
        <f t="shared" si="2"/>
        <v>63</v>
      </c>
      <c r="F54" s="311"/>
      <c r="G54" s="238"/>
      <c r="H54" s="66"/>
      <c r="I54" s="66"/>
      <c r="J54" s="66"/>
      <c r="K54" s="60"/>
      <c r="L54" s="43"/>
      <c r="M54" s="43"/>
      <c r="N54" s="43"/>
      <c r="O54" s="43"/>
      <c r="P54" s="43"/>
    </row>
    <row r="55" spans="2:16" ht="15.75" thickBot="1">
      <c r="B55" s="197" t="s">
        <v>17</v>
      </c>
      <c r="C55" s="234">
        <f>SUM(C38:C54)</f>
        <v>772</v>
      </c>
      <c r="D55" s="234">
        <f>SUM(D38:D54)</f>
        <v>758</v>
      </c>
      <c r="E55" s="234">
        <f>SUM(E38:E54)</f>
        <v>1530</v>
      </c>
      <c r="F55" s="317"/>
      <c r="G55" s="238"/>
      <c r="H55" s="66"/>
      <c r="I55" s="66"/>
      <c r="J55" s="66"/>
      <c r="K55" s="60"/>
      <c r="L55" s="43"/>
      <c r="M55" s="43"/>
      <c r="N55" s="43"/>
      <c r="O55" s="43"/>
      <c r="P55" s="43"/>
    </row>
    <row r="56" spans="7:16" ht="15.75" thickBot="1">
      <c r="G56" s="238"/>
      <c r="H56" s="66"/>
      <c r="I56" s="66"/>
      <c r="J56" s="66"/>
      <c r="K56" s="60"/>
      <c r="L56" s="43"/>
      <c r="M56" s="43"/>
      <c r="N56" s="43"/>
      <c r="O56" s="43"/>
      <c r="P56" s="43"/>
    </row>
    <row r="57" spans="2:16" ht="16.5" thickBot="1">
      <c r="B57" s="376" t="s">
        <v>71</v>
      </c>
      <c r="C57" s="377"/>
      <c r="D57" s="377"/>
      <c r="E57" s="378"/>
      <c r="F57" s="250"/>
      <c r="G57" s="238"/>
      <c r="H57" s="66"/>
      <c r="I57" s="66"/>
      <c r="J57" s="66"/>
      <c r="K57" s="60"/>
      <c r="L57" s="43"/>
      <c r="M57" s="43"/>
      <c r="N57" s="43"/>
      <c r="O57" s="43"/>
      <c r="P57" s="43"/>
    </row>
    <row r="58" spans="2:16" ht="32.25" customHeight="1" thickBot="1">
      <c r="B58" s="358" t="s">
        <v>4</v>
      </c>
      <c r="C58" s="379" t="s">
        <v>75</v>
      </c>
      <c r="D58" s="380"/>
      <c r="E58" s="381"/>
      <c r="F58" s="226"/>
      <c r="G58" s="94"/>
      <c r="H58" s="251"/>
      <c r="I58" s="251"/>
      <c r="J58" s="251"/>
      <c r="K58" s="60"/>
      <c r="L58" s="43"/>
      <c r="M58" s="43"/>
      <c r="N58" s="43"/>
      <c r="O58" s="43"/>
      <c r="P58" s="43"/>
    </row>
    <row r="59" spans="2:16" ht="18" customHeight="1">
      <c r="B59" s="359"/>
      <c r="C59" s="382" t="s">
        <v>5</v>
      </c>
      <c r="D59" s="361" t="s">
        <v>6</v>
      </c>
      <c r="E59" s="369" t="s">
        <v>70</v>
      </c>
      <c r="F59" s="66"/>
      <c r="G59" s="252"/>
      <c r="H59" s="251"/>
      <c r="I59" s="251"/>
      <c r="J59" s="251"/>
      <c r="K59" s="60"/>
      <c r="L59" s="43"/>
      <c r="M59" s="43"/>
      <c r="N59" s="43"/>
      <c r="O59" s="43"/>
      <c r="P59" s="43"/>
    </row>
    <row r="60" spans="2:16" ht="15">
      <c r="B60" s="359"/>
      <c r="C60" s="383"/>
      <c r="D60" s="362"/>
      <c r="E60" s="370"/>
      <c r="F60" s="66"/>
      <c r="G60" s="94"/>
      <c r="H60" s="251"/>
      <c r="I60" s="251"/>
      <c r="J60" s="251"/>
      <c r="K60" s="60"/>
      <c r="L60" s="43"/>
      <c r="M60" s="43"/>
      <c r="N60" s="43"/>
      <c r="O60" s="43"/>
      <c r="P60" s="43"/>
    </row>
    <row r="61" spans="2:11" ht="15.75" thickBot="1">
      <c r="B61" s="360"/>
      <c r="C61" s="384"/>
      <c r="D61" s="363"/>
      <c r="E61" s="371"/>
      <c r="F61" s="66"/>
      <c r="G61" s="94"/>
      <c r="H61" s="251"/>
      <c r="I61" s="251"/>
      <c r="J61" s="251"/>
      <c r="K61" s="60"/>
    </row>
    <row r="62" spans="2:10" ht="15">
      <c r="B62" s="192" t="s">
        <v>8</v>
      </c>
      <c r="C62" s="312">
        <v>257</v>
      </c>
      <c r="D62" s="312">
        <v>234</v>
      </c>
      <c r="E62" s="310">
        <f>SUM(C62:D62)</f>
        <v>491</v>
      </c>
      <c r="F62" s="230"/>
      <c r="G62" s="94"/>
      <c r="H62" s="251"/>
      <c r="I62" s="251"/>
      <c r="J62" s="251"/>
    </row>
    <row r="63" spans="2:10" ht="15">
      <c r="B63" s="192" t="s">
        <v>10</v>
      </c>
      <c r="C63" s="313">
        <v>280</v>
      </c>
      <c r="D63" s="313">
        <v>233</v>
      </c>
      <c r="E63" s="310">
        <f aca="true" t="shared" si="3" ref="E63:E78">SUM(C63:D63)</f>
        <v>513</v>
      </c>
      <c r="F63" s="230"/>
      <c r="G63" s="94"/>
      <c r="H63" s="251"/>
      <c r="I63" s="251"/>
      <c r="J63" s="251"/>
    </row>
    <row r="64" spans="2:10" ht="15.75" thickBot="1">
      <c r="B64" s="191" t="s">
        <v>12</v>
      </c>
      <c r="C64" s="313">
        <v>290</v>
      </c>
      <c r="D64" s="313">
        <v>288</v>
      </c>
      <c r="E64" s="310">
        <f t="shared" si="3"/>
        <v>578</v>
      </c>
      <c r="F64" s="230"/>
      <c r="G64" s="94"/>
      <c r="H64" s="251"/>
      <c r="I64" s="251"/>
      <c r="J64" s="251"/>
    </row>
    <row r="65" spans="2:10" ht="15.75" thickBot="1">
      <c r="B65" s="191" t="s">
        <v>14</v>
      </c>
      <c r="C65" s="314">
        <v>344</v>
      </c>
      <c r="D65" s="314">
        <v>405</v>
      </c>
      <c r="E65" s="310">
        <f t="shared" si="3"/>
        <v>749</v>
      </c>
      <c r="F65" s="230"/>
      <c r="G65" s="276" t="s">
        <v>4</v>
      </c>
      <c r="H65" s="372" t="s">
        <v>76</v>
      </c>
      <c r="I65" s="373"/>
      <c r="J65" s="374"/>
    </row>
    <row r="66" spans="2:10" ht="15.75" thickBot="1">
      <c r="B66" s="191" t="s">
        <v>16</v>
      </c>
      <c r="C66" s="314">
        <v>317</v>
      </c>
      <c r="D66" s="314">
        <v>308</v>
      </c>
      <c r="E66" s="310">
        <f t="shared" si="3"/>
        <v>625</v>
      </c>
      <c r="F66" s="230"/>
      <c r="G66" s="277"/>
      <c r="H66" s="188" t="s">
        <v>5</v>
      </c>
      <c r="I66" s="189" t="s">
        <v>6</v>
      </c>
      <c r="J66" s="190" t="s">
        <v>7</v>
      </c>
    </row>
    <row r="67" spans="2:10" ht="15">
      <c r="B67" s="191" t="s">
        <v>18</v>
      </c>
      <c r="C67" s="314">
        <v>271</v>
      </c>
      <c r="D67" s="314">
        <v>264</v>
      </c>
      <c r="E67" s="310">
        <f t="shared" si="3"/>
        <v>535</v>
      </c>
      <c r="F67" s="230"/>
      <c r="G67" s="198" t="s">
        <v>9</v>
      </c>
      <c r="H67" s="39">
        <f>SUM(C62:C63)</f>
        <v>537</v>
      </c>
      <c r="I67" s="39">
        <f>SUM(D62:D63)</f>
        <v>467</v>
      </c>
      <c r="J67" s="239">
        <f>SUM(H67:I67)</f>
        <v>1004</v>
      </c>
    </row>
    <row r="68" spans="2:13" ht="15">
      <c r="B68" s="191" t="s">
        <v>19</v>
      </c>
      <c r="C68" s="314">
        <v>229</v>
      </c>
      <c r="D68" s="314">
        <v>254</v>
      </c>
      <c r="E68" s="310">
        <f t="shared" si="3"/>
        <v>483</v>
      </c>
      <c r="F68" s="230"/>
      <c r="G68" s="198" t="s">
        <v>11</v>
      </c>
      <c r="H68" s="39">
        <f>SUM(C64:C65)</f>
        <v>634</v>
      </c>
      <c r="I68" s="39">
        <f>SUM(D64:D65)</f>
        <v>693</v>
      </c>
      <c r="J68" s="240">
        <f>SUM(H68:I68)</f>
        <v>1327</v>
      </c>
      <c r="L68" s="241" t="s">
        <v>21</v>
      </c>
      <c r="M68" s="242">
        <f>SUM(C66:C70)</f>
        <v>1308</v>
      </c>
    </row>
    <row r="69" spans="2:13" ht="15">
      <c r="B69" s="191" t="s">
        <v>20</v>
      </c>
      <c r="C69" s="314">
        <v>239</v>
      </c>
      <c r="D69" s="314">
        <v>287</v>
      </c>
      <c r="E69" s="310">
        <f t="shared" si="3"/>
        <v>526</v>
      </c>
      <c r="F69" s="230"/>
      <c r="G69" s="198" t="s">
        <v>13</v>
      </c>
      <c r="H69" s="243">
        <f>SUM(C66:C74)</f>
        <v>2291</v>
      </c>
      <c r="I69" s="243">
        <f>SUM(D66:D74)</f>
        <v>2326</v>
      </c>
      <c r="J69" s="240">
        <f>SUM(H69:I69)</f>
        <v>4617</v>
      </c>
      <c r="L69" s="244" t="s">
        <v>23</v>
      </c>
      <c r="M69" s="245">
        <f>SUM(D71:D74)</f>
        <v>911</v>
      </c>
    </row>
    <row r="70" spans="2:10" ht="15.75" thickBot="1">
      <c r="B70" s="191" t="s">
        <v>22</v>
      </c>
      <c r="C70" s="314">
        <v>252</v>
      </c>
      <c r="D70" s="314">
        <v>302</v>
      </c>
      <c r="E70" s="310">
        <f t="shared" si="3"/>
        <v>554</v>
      </c>
      <c r="F70" s="230"/>
      <c r="G70" s="198" t="s">
        <v>15</v>
      </c>
      <c r="H70" s="246">
        <f>SUM(C75:C78)</f>
        <v>561</v>
      </c>
      <c r="I70" s="246">
        <f>SUM(D75:D78)</f>
        <v>523</v>
      </c>
      <c r="J70" s="247">
        <f>SUM(H70:I70)</f>
        <v>1084</v>
      </c>
    </row>
    <row r="71" spans="2:10" ht="15.75" thickBot="1">
      <c r="B71" s="191" t="s">
        <v>24</v>
      </c>
      <c r="C71" s="314">
        <v>335</v>
      </c>
      <c r="D71" s="314">
        <v>289</v>
      </c>
      <c r="E71" s="310">
        <f t="shared" si="3"/>
        <v>624</v>
      </c>
      <c r="F71" s="230"/>
      <c r="G71" s="278" t="s">
        <v>17</v>
      </c>
      <c r="H71" s="248">
        <f>SUM(H67:H70)</f>
        <v>4023</v>
      </c>
      <c r="I71" s="248">
        <f>SUM(I67:I70)</f>
        <v>4009</v>
      </c>
      <c r="J71" s="249">
        <f>SUM(H71:I71)</f>
        <v>8032</v>
      </c>
    </row>
    <row r="72" spans="2:10" ht="15">
      <c r="B72" s="191" t="s">
        <v>25</v>
      </c>
      <c r="C72" s="314">
        <v>264</v>
      </c>
      <c r="D72" s="314">
        <v>212</v>
      </c>
      <c r="E72" s="310">
        <f t="shared" si="3"/>
        <v>476</v>
      </c>
      <c r="F72" s="230"/>
      <c r="G72" s="94"/>
      <c r="H72" s="251"/>
      <c r="I72" s="251"/>
      <c r="J72" s="251"/>
    </row>
    <row r="73" spans="2:10" ht="15">
      <c r="B73" s="191" t="s">
        <v>26</v>
      </c>
      <c r="C73" s="314">
        <v>215</v>
      </c>
      <c r="D73" s="314">
        <v>236</v>
      </c>
      <c r="E73" s="310">
        <f t="shared" si="3"/>
        <v>451</v>
      </c>
      <c r="F73" s="230"/>
      <c r="G73" s="94"/>
      <c r="H73" s="251"/>
      <c r="I73" s="251"/>
      <c r="J73" s="251"/>
    </row>
    <row r="74" spans="2:10" ht="15">
      <c r="B74" s="191" t="s">
        <v>27</v>
      </c>
      <c r="C74" s="314">
        <v>169</v>
      </c>
      <c r="D74" s="314">
        <v>174</v>
      </c>
      <c r="E74" s="310">
        <f t="shared" si="3"/>
        <v>343</v>
      </c>
      <c r="F74" s="230"/>
      <c r="G74" s="94"/>
      <c r="H74" s="251"/>
      <c r="I74" s="251"/>
      <c r="J74" s="251"/>
    </row>
    <row r="75" spans="2:10" ht="15">
      <c r="B75" s="191" t="s">
        <v>28</v>
      </c>
      <c r="C75" s="314">
        <v>161</v>
      </c>
      <c r="D75" s="314">
        <v>158</v>
      </c>
      <c r="E75" s="310">
        <f t="shared" si="3"/>
        <v>319</v>
      </c>
      <c r="F75" s="230"/>
      <c r="G75" s="94"/>
      <c r="H75" s="95"/>
      <c r="I75" s="95"/>
      <c r="J75" s="92"/>
    </row>
    <row r="76" spans="2:10" ht="15">
      <c r="B76" s="191" t="s">
        <v>29</v>
      </c>
      <c r="C76" s="314">
        <v>148</v>
      </c>
      <c r="D76" s="314">
        <v>133</v>
      </c>
      <c r="E76" s="310">
        <f t="shared" si="3"/>
        <v>281</v>
      </c>
      <c r="F76" s="230"/>
      <c r="G76" s="60"/>
      <c r="H76" s="60"/>
      <c r="I76" s="60"/>
      <c r="J76" s="60"/>
    </row>
    <row r="77" spans="2:12" ht="15">
      <c r="B77" s="191" t="s">
        <v>30</v>
      </c>
      <c r="C77" s="314">
        <v>119</v>
      </c>
      <c r="D77" s="314">
        <v>87</v>
      </c>
      <c r="E77" s="310">
        <f t="shared" si="3"/>
        <v>206</v>
      </c>
      <c r="F77" s="230"/>
      <c r="K77" s="253"/>
      <c r="L77" s="253"/>
    </row>
    <row r="78" spans="2:12" ht="15.75" thickBot="1">
      <c r="B78" s="191" t="s">
        <v>31</v>
      </c>
      <c r="C78" s="315">
        <v>133</v>
      </c>
      <c r="D78" s="315">
        <v>145</v>
      </c>
      <c r="E78" s="310">
        <f t="shared" si="3"/>
        <v>278</v>
      </c>
      <c r="F78" s="230"/>
      <c r="K78" s="43"/>
      <c r="L78" s="43"/>
    </row>
    <row r="79" spans="2:12" ht="15.75" thickBot="1">
      <c r="B79" s="197" t="s">
        <v>17</v>
      </c>
      <c r="C79" s="233">
        <f>SUM(C62:C78)</f>
        <v>4023</v>
      </c>
      <c r="D79" s="233">
        <f>SUM(D62:D78)</f>
        <v>4009</v>
      </c>
      <c r="E79" s="77">
        <f>SUM(E62:E78)</f>
        <v>8032</v>
      </c>
      <c r="F79" s="318"/>
      <c r="G79" s="61"/>
      <c r="K79" s="43"/>
      <c r="L79" s="43"/>
    </row>
    <row r="80" spans="2:12" ht="15">
      <c r="B80" s="43"/>
      <c r="G80" s="61"/>
      <c r="K80" s="43"/>
      <c r="L80" s="43"/>
    </row>
    <row r="81" spans="2:12" ht="15">
      <c r="B81" s="43"/>
      <c r="G81" s="61"/>
      <c r="K81" s="43"/>
      <c r="L81" s="43"/>
    </row>
    <row r="82" spans="2:12" ht="15">
      <c r="B82" s="43"/>
      <c r="K82" s="43"/>
      <c r="L82" s="43"/>
    </row>
    <row r="83" spans="2:12" ht="15">
      <c r="B83" s="43"/>
      <c r="K83" s="43"/>
      <c r="L83" s="43"/>
    </row>
    <row r="84" spans="2:12" ht="15">
      <c r="B84" s="43"/>
      <c r="K84" s="253"/>
      <c r="L84" s="253"/>
    </row>
    <row r="85" spans="2:12" ht="15">
      <c r="B85" s="43"/>
      <c r="K85" s="43"/>
      <c r="L85" s="43"/>
    </row>
    <row r="86" spans="2:12" ht="15">
      <c r="B86" s="43"/>
      <c r="K86" s="43"/>
      <c r="L86" s="43"/>
    </row>
    <row r="87" spans="2:12" ht="15">
      <c r="B87" s="43"/>
      <c r="K87" s="43"/>
      <c r="L87" s="43"/>
    </row>
    <row r="88" spans="2:12" ht="15">
      <c r="B88" s="43"/>
      <c r="K88" s="43"/>
      <c r="L88" s="43"/>
    </row>
    <row r="89" spans="2:12" ht="15">
      <c r="B89" s="43"/>
      <c r="K89" s="43"/>
      <c r="L89" s="43"/>
    </row>
    <row r="90" spans="2:12" ht="15">
      <c r="B90" s="43"/>
      <c r="K90" s="43"/>
      <c r="L90" s="43"/>
    </row>
    <row r="91" spans="2:12" ht="15">
      <c r="B91" s="43"/>
      <c r="K91" s="253"/>
      <c r="L91" s="253"/>
    </row>
    <row r="92" spans="2:12" ht="15">
      <c r="B92" s="43"/>
      <c r="K92" s="253"/>
      <c r="L92" s="253"/>
    </row>
    <row r="93" spans="2:12" ht="15">
      <c r="B93" s="43"/>
      <c r="K93" s="253"/>
      <c r="L93" s="253"/>
    </row>
    <row r="94" spans="2:12" ht="15">
      <c r="B94" s="43"/>
      <c r="K94" s="253"/>
      <c r="L94" s="253"/>
    </row>
    <row r="95" spans="2:12" ht="15">
      <c r="B95" s="43"/>
      <c r="K95" s="253"/>
      <c r="L95" s="253"/>
    </row>
    <row r="96" spans="2:12" ht="15">
      <c r="B96" s="43"/>
      <c r="K96" s="253"/>
      <c r="L96" s="253"/>
    </row>
    <row r="97" spans="2:12" ht="15">
      <c r="B97" s="43"/>
      <c r="K97" s="253"/>
      <c r="L97" s="253"/>
    </row>
    <row r="98" spans="2:12" ht="15">
      <c r="B98" s="43"/>
      <c r="K98" s="253"/>
      <c r="L98" s="253"/>
    </row>
    <row r="99" spans="2:12" ht="15">
      <c r="B99" s="43"/>
      <c r="K99" s="253"/>
      <c r="L99" s="253"/>
    </row>
    <row r="100" spans="2:12" ht="15">
      <c r="B100" s="43"/>
      <c r="K100" s="253"/>
      <c r="L100" s="253"/>
    </row>
    <row r="101" spans="2:12" ht="15">
      <c r="B101" s="43"/>
      <c r="K101" s="253"/>
      <c r="L101" s="253"/>
    </row>
    <row r="102" spans="2:12" ht="15">
      <c r="B102" s="43"/>
      <c r="K102" s="253"/>
      <c r="L102" s="253"/>
    </row>
    <row r="103" spans="2:12" ht="15">
      <c r="B103" s="43"/>
      <c r="K103" s="253"/>
      <c r="L103" s="253"/>
    </row>
    <row r="104" spans="2:12" ht="15">
      <c r="B104" s="43"/>
      <c r="C104" s="43"/>
      <c r="D104" s="43"/>
      <c r="E104" s="43"/>
      <c r="F104" s="43"/>
      <c r="G104" s="254"/>
      <c r="H104" s="254"/>
      <c r="I104" s="254"/>
      <c r="J104" s="43"/>
      <c r="K104" s="253"/>
      <c r="L104" s="253"/>
    </row>
    <row r="105" spans="2:12" ht="15">
      <c r="B105" s="43"/>
      <c r="C105" s="43"/>
      <c r="D105" s="43"/>
      <c r="E105" s="43"/>
      <c r="F105" s="43"/>
      <c r="G105" s="254"/>
      <c r="H105" s="254"/>
      <c r="I105" s="254"/>
      <c r="J105" s="43"/>
      <c r="K105" s="253"/>
      <c r="L105" s="253"/>
    </row>
    <row r="106" spans="2:12" ht="15">
      <c r="B106" s="43"/>
      <c r="C106" s="43"/>
      <c r="D106" s="43"/>
      <c r="E106" s="43"/>
      <c r="F106" s="43"/>
      <c r="G106" s="254"/>
      <c r="H106" s="254"/>
      <c r="I106" s="254"/>
      <c r="J106" s="43"/>
      <c r="K106" s="43"/>
      <c r="L106" s="43"/>
    </row>
    <row r="107" spans="2:12" ht="15">
      <c r="B107" s="43"/>
      <c r="C107" s="43"/>
      <c r="D107" s="43"/>
      <c r="E107" s="43"/>
      <c r="F107" s="43"/>
      <c r="G107" s="255"/>
      <c r="H107" s="255"/>
      <c r="I107" s="255"/>
      <c r="J107" s="43"/>
      <c r="K107" s="43"/>
      <c r="L107" s="43"/>
    </row>
    <row r="108" spans="2:10" ht="15">
      <c r="B108" s="43"/>
      <c r="C108" s="43"/>
      <c r="D108" s="43"/>
      <c r="E108" s="43"/>
      <c r="F108" s="43"/>
      <c r="G108" s="43"/>
      <c r="H108" s="43"/>
      <c r="I108" s="43"/>
      <c r="J108" s="43"/>
    </row>
    <row r="109" spans="2:10" ht="15">
      <c r="B109" s="43"/>
      <c r="C109" s="43"/>
      <c r="D109" s="43"/>
      <c r="E109" s="43"/>
      <c r="F109" s="43"/>
      <c r="G109" s="43"/>
      <c r="H109" s="43"/>
      <c r="I109" s="43"/>
      <c r="J109" s="43"/>
    </row>
    <row r="110" spans="2:10" ht="15">
      <c r="B110" s="43"/>
      <c r="C110" s="11"/>
      <c r="D110" s="43"/>
      <c r="E110" s="43"/>
      <c r="F110" s="43"/>
      <c r="G110" s="43"/>
      <c r="H110" s="43"/>
      <c r="I110" s="43"/>
      <c r="J110" s="43"/>
    </row>
    <row r="111" spans="2:10" ht="15">
      <c r="B111" s="43"/>
      <c r="C111" s="43"/>
      <c r="D111" s="43"/>
      <c r="E111" s="43"/>
      <c r="F111" s="43"/>
      <c r="G111" s="43"/>
      <c r="H111" s="43"/>
      <c r="I111" s="43"/>
      <c r="J111" s="43"/>
    </row>
    <row r="112" spans="2:10" ht="15">
      <c r="B112" s="43"/>
      <c r="C112" s="43"/>
      <c r="D112" s="43"/>
      <c r="E112" s="43"/>
      <c r="F112" s="43"/>
      <c r="G112" s="43"/>
      <c r="H112" s="43"/>
      <c r="I112" s="43"/>
      <c r="J112" s="43"/>
    </row>
    <row r="113" spans="2:10" ht="15">
      <c r="B113" s="43"/>
      <c r="C113" s="43"/>
      <c r="D113" s="43"/>
      <c r="E113" s="43"/>
      <c r="F113" s="43"/>
      <c r="G113" s="43"/>
      <c r="H113" s="43"/>
      <c r="I113" s="43"/>
      <c r="J113" s="43"/>
    </row>
    <row r="114" spans="2:10" ht="15">
      <c r="B114" s="43"/>
      <c r="C114" s="43"/>
      <c r="D114" s="43"/>
      <c r="E114" s="43"/>
      <c r="F114" s="43"/>
      <c r="G114" s="11"/>
      <c r="H114" s="43"/>
      <c r="I114" s="43"/>
      <c r="J114" s="43"/>
    </row>
    <row r="115" spans="2:10" ht="15">
      <c r="B115" s="43"/>
      <c r="C115" s="43"/>
      <c r="D115" s="43"/>
      <c r="E115" s="43"/>
      <c r="F115" s="43"/>
      <c r="G115" s="256"/>
      <c r="H115" s="253"/>
      <c r="I115" s="253"/>
      <c r="J115" s="253"/>
    </row>
    <row r="116" spans="2:10" ht="15">
      <c r="B116" s="43"/>
      <c r="C116" s="43"/>
      <c r="D116" s="43"/>
      <c r="E116" s="43"/>
      <c r="F116" s="43"/>
      <c r="G116" s="256"/>
      <c r="H116" s="253"/>
      <c r="I116" s="253"/>
      <c r="J116" s="10"/>
    </row>
    <row r="117" spans="2:10" ht="15">
      <c r="B117" s="43"/>
      <c r="C117" s="43"/>
      <c r="D117" s="43"/>
      <c r="E117" s="43"/>
      <c r="F117" s="43"/>
      <c r="G117" s="256"/>
      <c r="H117" s="253"/>
      <c r="I117" s="253"/>
      <c r="J117" s="10"/>
    </row>
    <row r="118" spans="2:10" ht="15">
      <c r="B118" s="43"/>
      <c r="C118" s="43"/>
      <c r="D118" s="43"/>
      <c r="E118" s="43"/>
      <c r="F118" s="43"/>
      <c r="G118" s="256"/>
      <c r="H118" s="253"/>
      <c r="I118" s="253"/>
      <c r="J118" s="10"/>
    </row>
    <row r="119" spans="2:10" ht="15">
      <c r="B119" s="43"/>
      <c r="C119" s="43"/>
      <c r="D119" s="43"/>
      <c r="E119" s="88"/>
      <c r="F119" s="88"/>
      <c r="G119" s="256"/>
      <c r="H119" s="253"/>
      <c r="I119" s="253"/>
      <c r="J119" s="10"/>
    </row>
    <row r="120" spans="2:10" ht="15">
      <c r="B120" s="43"/>
      <c r="C120" s="43"/>
      <c r="D120" s="43"/>
      <c r="E120" s="43"/>
      <c r="F120" s="43"/>
      <c r="G120" s="256"/>
      <c r="H120" s="253"/>
      <c r="I120" s="253"/>
      <c r="J120" s="10"/>
    </row>
    <row r="121" spans="2:10" ht="15">
      <c r="B121" s="43"/>
      <c r="C121" s="43"/>
      <c r="D121" s="43"/>
      <c r="E121" s="43"/>
      <c r="F121" s="43"/>
      <c r="G121" s="256"/>
      <c r="H121" s="253"/>
      <c r="I121" s="253"/>
      <c r="J121" s="10"/>
    </row>
    <row r="122" spans="2:10" ht="15">
      <c r="B122" s="43"/>
      <c r="C122" s="43"/>
      <c r="D122" s="43"/>
      <c r="E122" s="43"/>
      <c r="F122" s="43"/>
      <c r="G122" s="256"/>
      <c r="H122" s="253"/>
      <c r="I122" s="253"/>
      <c r="J122" s="10"/>
    </row>
    <row r="123" spans="2:10" ht="15">
      <c r="B123" s="43"/>
      <c r="C123" s="43"/>
      <c r="D123" s="43"/>
      <c r="E123" s="43"/>
      <c r="F123" s="43"/>
      <c r="G123" s="256"/>
      <c r="H123" s="253"/>
      <c r="I123" s="253"/>
      <c r="J123" s="10"/>
    </row>
    <row r="124" spans="2:10" ht="15">
      <c r="B124" s="43"/>
      <c r="C124" s="43"/>
      <c r="D124" s="43"/>
      <c r="E124" s="43"/>
      <c r="F124" s="43"/>
      <c r="G124" s="256"/>
      <c r="H124" s="253"/>
      <c r="I124" s="253"/>
      <c r="J124" s="10"/>
    </row>
    <row r="125" spans="2:10" ht="15">
      <c r="B125" s="43"/>
      <c r="C125" s="43"/>
      <c r="D125" s="43"/>
      <c r="E125" s="88"/>
      <c r="F125" s="88"/>
      <c r="G125" s="256"/>
      <c r="H125" s="253"/>
      <c r="I125" s="253"/>
      <c r="J125" s="10"/>
    </row>
    <row r="126" spans="2:10" ht="15">
      <c r="B126" s="43"/>
      <c r="C126" s="43"/>
      <c r="D126" s="43"/>
      <c r="E126" s="43"/>
      <c r="F126" s="43"/>
      <c r="G126" s="256"/>
      <c r="H126" s="253"/>
      <c r="I126" s="253"/>
      <c r="J126" s="10"/>
    </row>
    <row r="127" spans="2:10" ht="15">
      <c r="B127" s="43"/>
      <c r="C127" s="43"/>
      <c r="D127" s="43"/>
      <c r="E127" s="43"/>
      <c r="F127" s="43"/>
      <c r="G127" s="256"/>
      <c r="H127" s="253"/>
      <c r="I127" s="253"/>
      <c r="J127" s="10"/>
    </row>
    <row r="128" spans="2:10" ht="15">
      <c r="B128" s="43"/>
      <c r="C128" s="43"/>
      <c r="D128" s="43"/>
      <c r="E128" s="43"/>
      <c r="F128" s="43"/>
      <c r="G128" s="256"/>
      <c r="H128" s="253"/>
      <c r="I128" s="253"/>
      <c r="J128" s="10"/>
    </row>
    <row r="129" spans="2:10" ht="15">
      <c r="B129" s="43"/>
      <c r="C129" s="43"/>
      <c r="D129" s="43"/>
      <c r="E129" s="43"/>
      <c r="F129" s="43"/>
      <c r="G129" s="256"/>
      <c r="H129" s="253"/>
      <c r="I129" s="253"/>
      <c r="J129" s="10"/>
    </row>
    <row r="130" spans="2:10" ht="15">
      <c r="B130" s="43"/>
      <c r="C130" s="43"/>
      <c r="D130" s="43"/>
      <c r="E130" s="43"/>
      <c r="F130" s="43"/>
      <c r="G130" s="256"/>
      <c r="H130" s="253"/>
      <c r="I130" s="253"/>
      <c r="J130" s="10"/>
    </row>
    <row r="131" spans="2:10" ht="15">
      <c r="B131" s="43"/>
      <c r="C131" s="43"/>
      <c r="D131" s="43"/>
      <c r="E131" s="88"/>
      <c r="F131" s="88"/>
      <c r="G131" s="256"/>
      <c r="H131" s="253"/>
      <c r="I131" s="253"/>
      <c r="J131" s="10"/>
    </row>
    <row r="132" spans="2:10" ht="15">
      <c r="B132" s="43"/>
      <c r="C132" s="43"/>
      <c r="D132" s="43"/>
      <c r="E132" s="43"/>
      <c r="F132" s="43"/>
      <c r="G132" s="256"/>
      <c r="H132" s="253"/>
      <c r="I132" s="253"/>
      <c r="J132" s="10"/>
    </row>
    <row r="133" spans="2:10" ht="15">
      <c r="B133" s="43"/>
      <c r="C133" s="43"/>
      <c r="D133" s="43"/>
      <c r="E133" s="43"/>
      <c r="F133" s="43"/>
      <c r="G133" s="256"/>
      <c r="H133" s="253"/>
      <c r="I133" s="253"/>
      <c r="J133" s="10"/>
    </row>
    <row r="134" spans="2:10" ht="15">
      <c r="B134" s="43"/>
      <c r="C134" s="43"/>
      <c r="D134" s="43"/>
      <c r="E134" s="43"/>
      <c r="F134" s="43"/>
      <c r="G134" s="256"/>
      <c r="H134" s="253"/>
      <c r="I134" s="253"/>
      <c r="J134" s="10"/>
    </row>
    <row r="135" spans="2:10" ht="15">
      <c r="B135" s="43"/>
      <c r="C135" s="43"/>
      <c r="D135" s="43"/>
      <c r="E135" s="43"/>
      <c r="F135" s="43"/>
      <c r="G135" s="256"/>
      <c r="H135" s="253"/>
      <c r="I135" s="253"/>
      <c r="J135" s="10"/>
    </row>
    <row r="136" spans="2:10" ht="15">
      <c r="B136" s="43"/>
      <c r="C136" s="43"/>
      <c r="D136" s="43"/>
      <c r="E136" s="43"/>
      <c r="F136" s="43"/>
      <c r="G136" s="256"/>
      <c r="H136" s="257"/>
      <c r="I136" s="257"/>
      <c r="J136" s="20"/>
    </row>
    <row r="137" spans="2:10" ht="15">
      <c r="B137" s="43"/>
      <c r="C137" s="43"/>
      <c r="D137" s="43"/>
      <c r="E137" s="43"/>
      <c r="F137" s="43"/>
      <c r="G137" s="43"/>
      <c r="H137" s="43"/>
      <c r="I137" s="43"/>
      <c r="J137" s="43"/>
    </row>
    <row r="138" spans="2:10" ht="15">
      <c r="B138" s="43"/>
      <c r="C138" s="43"/>
      <c r="D138" s="43"/>
      <c r="E138" s="43"/>
      <c r="F138" s="43"/>
      <c r="G138" s="43"/>
      <c r="H138" s="43"/>
      <c r="I138" s="43"/>
      <c r="J138" s="43"/>
    </row>
    <row r="139" spans="2:10" ht="15">
      <c r="B139" s="43"/>
      <c r="C139" s="43"/>
      <c r="D139" s="43"/>
      <c r="E139" s="43"/>
      <c r="F139" s="43"/>
      <c r="G139" s="43"/>
      <c r="H139" s="43"/>
      <c r="I139" s="43"/>
      <c r="J139" s="43"/>
    </row>
    <row r="140" spans="2:10" ht="15">
      <c r="B140" s="43"/>
      <c r="C140" s="43"/>
      <c r="D140" s="43"/>
      <c r="E140" s="43"/>
      <c r="F140" s="43"/>
      <c r="G140" s="43"/>
      <c r="H140" s="43"/>
      <c r="I140" s="43"/>
      <c r="J140" s="43"/>
    </row>
    <row r="141" spans="2:10" ht="15">
      <c r="B141" s="43"/>
      <c r="C141" s="43"/>
      <c r="D141" s="43"/>
      <c r="E141" s="43"/>
      <c r="F141" s="43"/>
      <c r="G141" s="43"/>
      <c r="H141" s="43"/>
      <c r="I141" s="43"/>
      <c r="J141" s="43"/>
    </row>
    <row r="142" spans="2:10" ht="15">
      <c r="B142" s="43"/>
      <c r="C142" s="43"/>
      <c r="D142" s="43"/>
      <c r="E142" s="43"/>
      <c r="F142" s="43"/>
      <c r="G142" s="43"/>
      <c r="H142" s="43"/>
      <c r="I142" s="43"/>
      <c r="J142" s="43"/>
    </row>
    <row r="143" spans="2:10" ht="15">
      <c r="B143" s="43"/>
      <c r="C143" s="43"/>
      <c r="D143" s="43"/>
      <c r="E143" s="43"/>
      <c r="F143" s="43"/>
      <c r="G143" s="43"/>
      <c r="H143" s="43"/>
      <c r="I143" s="43"/>
      <c r="J143" s="43"/>
    </row>
    <row r="144" spans="2:10" ht="15">
      <c r="B144" s="43"/>
      <c r="C144" s="43"/>
      <c r="D144" s="43"/>
      <c r="E144" s="43"/>
      <c r="F144" s="43"/>
      <c r="G144" s="43"/>
      <c r="H144" s="43"/>
      <c r="I144" s="43"/>
      <c r="J144" s="43"/>
    </row>
    <row r="145" spans="2:10" ht="15">
      <c r="B145" s="43"/>
      <c r="C145" s="43"/>
      <c r="D145" s="43"/>
      <c r="E145" s="43"/>
      <c r="F145" s="43"/>
      <c r="G145" s="43"/>
      <c r="H145" s="43"/>
      <c r="I145" s="43"/>
      <c r="J145" s="43"/>
    </row>
    <row r="146" spans="2:10" ht="15">
      <c r="B146" s="43"/>
      <c r="C146" s="43"/>
      <c r="D146" s="43"/>
      <c r="E146" s="43"/>
      <c r="F146" s="43"/>
      <c r="G146" s="43"/>
      <c r="H146" s="43"/>
      <c r="I146" s="43"/>
      <c r="J146" s="43"/>
    </row>
    <row r="147" spans="2:10" ht="15">
      <c r="B147" s="43"/>
      <c r="C147" s="43"/>
      <c r="D147" s="43"/>
      <c r="E147" s="43"/>
      <c r="F147" s="43"/>
      <c r="G147" s="43"/>
      <c r="H147" s="43"/>
      <c r="I147" s="43"/>
      <c r="J147" s="43"/>
    </row>
    <row r="148" spans="1:20" ht="1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</row>
    <row r="149" spans="1:20" ht="1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</row>
    <row r="150" spans="1:20" ht="15">
      <c r="A150" s="60"/>
      <c r="B150" s="258"/>
      <c r="C150" s="236"/>
      <c r="D150" s="236"/>
      <c r="E150" s="236"/>
      <c r="F150" s="236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</row>
    <row r="151" spans="1:20" ht="15">
      <c r="A151" s="60"/>
      <c r="B151" s="231"/>
      <c r="C151" s="66"/>
      <c r="D151" s="259"/>
      <c r="E151" s="60"/>
      <c r="F151" s="66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</row>
    <row r="152" spans="1:20" ht="15">
      <c r="A152" s="60"/>
      <c r="B152" s="231"/>
      <c r="C152" s="66"/>
      <c r="D152" s="231"/>
      <c r="E152" s="71"/>
      <c r="F152" s="66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</row>
    <row r="153" spans="1:20" ht="15">
      <c r="A153" s="60"/>
      <c r="B153" s="231"/>
      <c r="C153" s="66"/>
      <c r="D153" s="231"/>
      <c r="E153" s="60"/>
      <c r="F153" s="66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</row>
    <row r="154" spans="1:20" ht="15">
      <c r="A154" s="60"/>
      <c r="B154" s="96"/>
      <c r="C154" s="260"/>
      <c r="D154" s="261"/>
      <c r="E154" s="262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</row>
    <row r="155" spans="1:20" ht="15">
      <c r="A155" s="60"/>
      <c r="B155" s="263"/>
      <c r="C155" s="60"/>
      <c r="D155" s="261"/>
      <c r="E155" s="262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</row>
    <row r="156" spans="1:20" ht="15">
      <c r="A156" s="60"/>
      <c r="B156" s="96"/>
      <c r="C156" s="60"/>
      <c r="D156" s="261"/>
      <c r="E156" s="262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</row>
    <row r="157" spans="1:20" ht="15">
      <c r="A157" s="60"/>
      <c r="B157" s="96"/>
      <c r="C157" s="60"/>
      <c r="D157" s="261"/>
      <c r="E157" s="262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</row>
    <row r="158" spans="1:20" ht="15">
      <c r="A158" s="60"/>
      <c r="B158" s="96"/>
      <c r="C158" s="60"/>
      <c r="D158" s="261"/>
      <c r="E158" s="262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</row>
    <row r="159" spans="1:20" ht="15">
      <c r="A159" s="60"/>
      <c r="B159" s="96"/>
      <c r="C159" s="60"/>
      <c r="D159" s="261"/>
      <c r="E159" s="262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</row>
    <row r="160" spans="1:20" ht="15">
      <c r="A160" s="60"/>
      <c r="B160" s="96"/>
      <c r="C160" s="60"/>
      <c r="D160" s="261"/>
      <c r="E160" s="262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</row>
    <row r="161" spans="1:20" ht="15">
      <c r="A161" s="60"/>
      <c r="B161" s="96"/>
      <c r="C161" s="60"/>
      <c r="D161" s="261"/>
      <c r="E161" s="262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</row>
    <row r="162" spans="1:20" ht="15">
      <c r="A162" s="60"/>
      <c r="B162" s="96"/>
      <c r="C162" s="60"/>
      <c r="D162" s="261"/>
      <c r="E162" s="262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</row>
    <row r="163" spans="1:20" ht="15">
      <c r="A163" s="60"/>
      <c r="B163" s="96"/>
      <c r="C163" s="60"/>
      <c r="D163" s="261"/>
      <c r="E163" s="262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</row>
    <row r="164" spans="1:20" ht="15">
      <c r="A164" s="60"/>
      <c r="B164" s="96"/>
      <c r="C164" s="60"/>
      <c r="D164" s="261"/>
      <c r="E164" s="262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</row>
    <row r="165" spans="1:20" ht="15">
      <c r="A165" s="60"/>
      <c r="B165" s="96"/>
      <c r="C165" s="60"/>
      <c r="D165" s="261"/>
      <c r="E165" s="262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</row>
    <row r="166" spans="1:20" ht="15">
      <c r="A166" s="60"/>
      <c r="B166" s="96"/>
      <c r="C166" s="60"/>
      <c r="D166" s="261"/>
      <c r="E166" s="262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</row>
    <row r="167" spans="1:20" ht="15">
      <c r="A167" s="60"/>
      <c r="B167" s="96"/>
      <c r="C167" s="60"/>
      <c r="D167" s="261"/>
      <c r="E167" s="262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</row>
    <row r="168" spans="1:20" ht="15">
      <c r="A168" s="60"/>
      <c r="B168" s="96"/>
      <c r="C168" s="60"/>
      <c r="D168" s="261"/>
      <c r="E168" s="262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</row>
    <row r="169" spans="1:20" ht="15">
      <c r="A169" s="60"/>
      <c r="B169" s="96"/>
      <c r="C169" s="60"/>
      <c r="D169" s="261"/>
      <c r="E169" s="262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</row>
    <row r="170" spans="1:20" ht="15">
      <c r="A170" s="60"/>
      <c r="B170" s="96"/>
      <c r="C170" s="60"/>
      <c r="D170" s="261"/>
      <c r="E170" s="262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</row>
    <row r="171" spans="1:20" ht="15">
      <c r="A171" s="60"/>
      <c r="B171" s="96"/>
      <c r="C171" s="95"/>
      <c r="D171" s="264"/>
      <c r="E171" s="262"/>
      <c r="F171" s="95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</row>
    <row r="172" spans="1:20" ht="1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</row>
    <row r="173" spans="1:20" ht="1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</row>
    <row r="174" spans="1:20" ht="15">
      <c r="A174" s="60"/>
      <c r="B174" s="60"/>
      <c r="C174" s="60"/>
      <c r="D174" s="60"/>
      <c r="E174" s="60"/>
      <c r="F174" s="60"/>
      <c r="G174" s="60"/>
      <c r="H174" s="95"/>
      <c r="I174" s="60"/>
      <c r="J174" s="60"/>
      <c r="K174" s="60"/>
      <c r="L174" s="60"/>
      <c r="M174" s="60"/>
      <c r="N174" s="60"/>
      <c r="O174" s="95"/>
      <c r="P174" s="60"/>
      <c r="Q174" s="60"/>
      <c r="R174" s="60"/>
      <c r="S174" s="60"/>
      <c r="T174" s="60"/>
    </row>
    <row r="175" spans="1:20" ht="1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</row>
    <row r="176" spans="1:20" ht="15">
      <c r="A176" s="60"/>
      <c r="B176" s="60"/>
      <c r="C176" s="60"/>
      <c r="D176" s="60"/>
      <c r="E176" s="60"/>
      <c r="F176" s="60"/>
      <c r="G176" s="60"/>
      <c r="H176" s="66"/>
      <c r="I176" s="66"/>
      <c r="J176" s="66"/>
      <c r="K176" s="259"/>
      <c r="L176" s="259"/>
      <c r="M176" s="97"/>
      <c r="N176" s="60"/>
      <c r="O176" s="97"/>
      <c r="P176" s="97"/>
      <c r="Q176" s="97"/>
      <c r="R176" s="60"/>
      <c r="S176" s="60"/>
      <c r="T176" s="60"/>
    </row>
    <row r="177" spans="1:20" ht="15">
      <c r="A177" s="60"/>
      <c r="B177" s="60"/>
      <c r="C177" s="95"/>
      <c r="D177" s="95"/>
      <c r="E177" s="95"/>
      <c r="F177" s="95"/>
      <c r="G177" s="60"/>
      <c r="H177" s="66"/>
      <c r="I177" s="66"/>
      <c r="J177" s="66"/>
      <c r="K177" s="259"/>
      <c r="L177" s="259"/>
      <c r="M177" s="97"/>
      <c r="N177" s="60"/>
      <c r="O177" s="97"/>
      <c r="P177" s="97"/>
      <c r="Q177" s="97"/>
      <c r="R177" s="60"/>
      <c r="S177" s="60"/>
      <c r="T177" s="60"/>
    </row>
    <row r="178" spans="1:20" ht="15">
      <c r="A178" s="60"/>
      <c r="B178" s="60"/>
      <c r="C178" s="253"/>
      <c r="D178" s="253"/>
      <c r="E178" s="253"/>
      <c r="F178" s="253"/>
      <c r="G178" s="60"/>
      <c r="H178" s="66"/>
      <c r="I178" s="66"/>
      <c r="J178" s="66"/>
      <c r="K178" s="259"/>
      <c r="L178" s="259"/>
      <c r="M178" s="97"/>
      <c r="N178" s="60"/>
      <c r="O178" s="97"/>
      <c r="P178" s="97"/>
      <c r="Q178" s="97"/>
      <c r="R178" s="60"/>
      <c r="S178" s="60"/>
      <c r="T178" s="60"/>
    </row>
    <row r="179" spans="1:20" ht="15">
      <c r="A179" s="60"/>
      <c r="B179" s="98"/>
      <c r="C179" s="253"/>
      <c r="D179" s="253"/>
      <c r="E179" s="253"/>
      <c r="F179" s="253"/>
      <c r="G179" s="96"/>
      <c r="H179" s="60"/>
      <c r="I179" s="60"/>
      <c r="J179" s="60"/>
      <c r="K179" s="94"/>
      <c r="L179" s="94"/>
      <c r="M179" s="95"/>
      <c r="N179" s="60"/>
      <c r="O179" s="60"/>
      <c r="P179" s="60"/>
      <c r="Q179" s="60"/>
      <c r="R179" s="60"/>
      <c r="S179" s="60"/>
      <c r="T179" s="60"/>
    </row>
    <row r="180" spans="1:20" ht="15">
      <c r="A180" s="60"/>
      <c r="B180" s="98"/>
      <c r="C180" s="253"/>
      <c r="D180" s="253"/>
      <c r="E180" s="253"/>
      <c r="F180" s="253"/>
      <c r="G180" s="263"/>
      <c r="H180" s="60"/>
      <c r="I180" s="60"/>
      <c r="J180" s="60"/>
      <c r="K180" s="94"/>
      <c r="L180" s="94"/>
      <c r="M180" s="95"/>
      <c r="N180" s="60"/>
      <c r="O180" s="60"/>
      <c r="P180" s="60"/>
      <c r="Q180" s="60"/>
      <c r="R180" s="60"/>
      <c r="S180" s="60"/>
      <c r="T180" s="60"/>
    </row>
    <row r="181" spans="1:20" ht="15">
      <c r="A181" s="60"/>
      <c r="B181" s="238"/>
      <c r="C181" s="253"/>
      <c r="D181" s="253"/>
      <c r="E181" s="253"/>
      <c r="F181" s="253"/>
      <c r="G181" s="96"/>
      <c r="H181" s="60"/>
      <c r="I181" s="60"/>
      <c r="J181" s="60"/>
      <c r="K181" s="94"/>
      <c r="L181" s="94"/>
      <c r="M181" s="95"/>
      <c r="N181" s="60"/>
      <c r="O181" s="60"/>
      <c r="P181" s="60"/>
      <c r="Q181" s="60"/>
      <c r="R181" s="60"/>
      <c r="S181" s="60"/>
      <c r="T181" s="60"/>
    </row>
    <row r="182" spans="1:20" ht="15">
      <c r="A182" s="60"/>
      <c r="B182" s="98"/>
      <c r="C182" s="253"/>
      <c r="D182" s="253"/>
      <c r="E182" s="253"/>
      <c r="F182" s="253"/>
      <c r="G182" s="96"/>
      <c r="H182" s="265"/>
      <c r="I182" s="265"/>
      <c r="J182" s="265"/>
      <c r="K182" s="94"/>
      <c r="L182" s="94"/>
      <c r="M182" s="95"/>
      <c r="N182" s="60"/>
      <c r="O182" s="265"/>
      <c r="P182" s="60"/>
      <c r="Q182" s="60"/>
      <c r="R182" s="60"/>
      <c r="S182" s="60"/>
      <c r="T182" s="60"/>
    </row>
    <row r="183" spans="1:20" ht="15">
      <c r="A183" s="60"/>
      <c r="B183" s="98"/>
      <c r="C183" s="253"/>
      <c r="D183" s="253"/>
      <c r="E183" s="253"/>
      <c r="F183" s="253"/>
      <c r="G183" s="96"/>
      <c r="H183" s="265"/>
      <c r="I183" s="265"/>
      <c r="J183" s="265"/>
      <c r="K183" s="94"/>
      <c r="L183" s="94"/>
      <c r="M183" s="95"/>
      <c r="N183" s="60"/>
      <c r="O183" s="60"/>
      <c r="P183" s="60"/>
      <c r="Q183" s="60"/>
      <c r="R183" s="60"/>
      <c r="S183" s="60"/>
      <c r="T183" s="60"/>
    </row>
    <row r="184" spans="1:20" ht="15">
      <c r="A184" s="60"/>
      <c r="B184" s="98"/>
      <c r="C184" s="253"/>
      <c r="D184" s="253"/>
      <c r="E184" s="253"/>
      <c r="F184" s="253"/>
      <c r="G184" s="96"/>
      <c r="H184" s="265"/>
      <c r="I184" s="265"/>
      <c r="J184" s="265"/>
      <c r="K184" s="94"/>
      <c r="L184" s="94"/>
      <c r="M184" s="95"/>
      <c r="N184" s="60"/>
      <c r="O184" s="60"/>
      <c r="P184" s="60"/>
      <c r="Q184" s="60"/>
      <c r="R184" s="60"/>
      <c r="S184" s="60"/>
      <c r="T184" s="60"/>
    </row>
    <row r="185" spans="1:20" ht="15">
      <c r="A185" s="60"/>
      <c r="B185" s="98"/>
      <c r="C185" s="253"/>
      <c r="D185" s="253"/>
      <c r="E185" s="253"/>
      <c r="F185" s="253"/>
      <c r="G185" s="96"/>
      <c r="H185" s="265"/>
      <c r="I185" s="265"/>
      <c r="J185" s="265"/>
      <c r="K185" s="94"/>
      <c r="L185" s="94"/>
      <c r="M185" s="95"/>
      <c r="N185" s="60"/>
      <c r="O185" s="60"/>
      <c r="P185" s="60"/>
      <c r="Q185" s="60"/>
      <c r="R185" s="60"/>
      <c r="S185" s="60"/>
      <c r="T185" s="60"/>
    </row>
    <row r="186" spans="1:20" ht="15">
      <c r="A186" s="60"/>
      <c r="B186" s="98"/>
      <c r="C186" s="253"/>
      <c r="D186" s="253"/>
      <c r="E186" s="253"/>
      <c r="F186" s="253"/>
      <c r="G186" s="96"/>
      <c r="H186" s="265"/>
      <c r="I186" s="265"/>
      <c r="J186" s="265"/>
      <c r="K186" s="94"/>
      <c r="L186" s="94"/>
      <c r="M186" s="95"/>
      <c r="N186" s="60"/>
      <c r="O186" s="60"/>
      <c r="P186" s="60"/>
      <c r="Q186" s="60"/>
      <c r="R186" s="60"/>
      <c r="S186" s="60"/>
      <c r="T186" s="60"/>
    </row>
    <row r="187" spans="1:20" ht="15">
      <c r="A187" s="60"/>
      <c r="B187" s="98"/>
      <c r="C187" s="253"/>
      <c r="D187" s="253"/>
      <c r="E187" s="253"/>
      <c r="F187" s="253"/>
      <c r="G187" s="96"/>
      <c r="H187" s="265"/>
      <c r="I187" s="265"/>
      <c r="J187" s="265"/>
      <c r="K187" s="94"/>
      <c r="L187" s="94"/>
      <c r="M187" s="95"/>
      <c r="N187" s="60"/>
      <c r="O187" s="60"/>
      <c r="P187" s="60"/>
      <c r="Q187" s="60"/>
      <c r="R187" s="60"/>
      <c r="S187" s="60"/>
      <c r="T187" s="60"/>
    </row>
    <row r="188" spans="1:20" ht="15">
      <c r="A188" s="60"/>
      <c r="B188" s="98"/>
      <c r="C188" s="253"/>
      <c r="D188" s="253"/>
      <c r="E188" s="253"/>
      <c r="F188" s="253"/>
      <c r="G188" s="96"/>
      <c r="H188" s="265"/>
      <c r="I188" s="265"/>
      <c r="J188" s="265"/>
      <c r="K188" s="94"/>
      <c r="L188" s="94"/>
      <c r="M188" s="95"/>
      <c r="N188" s="60"/>
      <c r="O188" s="60"/>
      <c r="P188" s="60"/>
      <c r="Q188" s="60"/>
      <c r="R188" s="60"/>
      <c r="S188" s="60"/>
      <c r="T188" s="60"/>
    </row>
    <row r="189" spans="1:20" ht="15">
      <c r="A189" s="60"/>
      <c r="B189" s="98"/>
      <c r="C189" s="253"/>
      <c r="D189" s="253"/>
      <c r="E189" s="253"/>
      <c r="F189" s="253"/>
      <c r="G189" s="96"/>
      <c r="H189" s="265"/>
      <c r="I189" s="265"/>
      <c r="J189" s="265"/>
      <c r="K189" s="94"/>
      <c r="L189" s="94"/>
      <c r="M189" s="95"/>
      <c r="N189" s="60"/>
      <c r="O189" s="60"/>
      <c r="P189" s="60"/>
      <c r="Q189" s="60"/>
      <c r="R189" s="60"/>
      <c r="S189" s="60"/>
      <c r="T189" s="60"/>
    </row>
    <row r="190" spans="1:20" ht="15">
      <c r="A190" s="60"/>
      <c r="B190" s="98"/>
      <c r="C190" s="253"/>
      <c r="D190" s="253"/>
      <c r="E190" s="253"/>
      <c r="F190" s="253"/>
      <c r="G190" s="96"/>
      <c r="H190" s="265"/>
      <c r="I190" s="265"/>
      <c r="J190" s="265"/>
      <c r="K190" s="94"/>
      <c r="L190" s="94"/>
      <c r="M190" s="95"/>
      <c r="N190" s="60"/>
      <c r="O190" s="60"/>
      <c r="P190" s="60"/>
      <c r="Q190" s="60"/>
      <c r="R190" s="60"/>
      <c r="S190" s="60"/>
      <c r="T190" s="60"/>
    </row>
    <row r="191" spans="1:20" ht="15">
      <c r="A191" s="60"/>
      <c r="B191" s="98"/>
      <c r="C191" s="253"/>
      <c r="D191" s="253"/>
      <c r="E191" s="253"/>
      <c r="F191" s="253"/>
      <c r="G191" s="96"/>
      <c r="H191" s="265"/>
      <c r="I191" s="265"/>
      <c r="J191" s="265"/>
      <c r="K191" s="94"/>
      <c r="L191" s="94"/>
      <c r="M191" s="95"/>
      <c r="N191" s="60"/>
      <c r="O191" s="60"/>
      <c r="P191" s="60"/>
      <c r="Q191" s="60"/>
      <c r="R191" s="60"/>
      <c r="S191" s="60"/>
      <c r="T191" s="60"/>
    </row>
    <row r="192" spans="1:20" ht="15">
      <c r="A192" s="60"/>
      <c r="B192" s="98"/>
      <c r="C192" s="253"/>
      <c r="D192" s="253"/>
      <c r="E192" s="253"/>
      <c r="F192" s="253"/>
      <c r="G192" s="96"/>
      <c r="H192" s="265"/>
      <c r="I192" s="265"/>
      <c r="J192" s="265"/>
      <c r="K192" s="94"/>
      <c r="L192" s="94"/>
      <c r="M192" s="95"/>
      <c r="N192" s="60"/>
      <c r="O192" s="60"/>
      <c r="P192" s="60"/>
      <c r="Q192" s="60"/>
      <c r="R192" s="60"/>
      <c r="S192" s="60"/>
      <c r="T192" s="60"/>
    </row>
    <row r="193" spans="1:20" ht="15">
      <c r="A193" s="60"/>
      <c r="B193" s="98"/>
      <c r="C193" s="253"/>
      <c r="D193" s="253"/>
      <c r="E193" s="253"/>
      <c r="F193" s="253"/>
      <c r="G193" s="96"/>
      <c r="H193" s="265"/>
      <c r="I193" s="265"/>
      <c r="J193" s="265"/>
      <c r="K193" s="94"/>
      <c r="L193" s="94"/>
      <c r="M193" s="95"/>
      <c r="N193" s="60"/>
      <c r="O193" s="60"/>
      <c r="P193" s="60"/>
      <c r="Q193" s="60"/>
      <c r="R193" s="60"/>
      <c r="S193" s="60"/>
      <c r="T193" s="60"/>
    </row>
    <row r="194" spans="1:20" ht="15">
      <c r="A194" s="60"/>
      <c r="B194" s="98"/>
      <c r="C194" s="253"/>
      <c r="D194" s="253"/>
      <c r="E194" s="253"/>
      <c r="F194" s="253"/>
      <c r="G194" s="96"/>
      <c r="H194" s="265"/>
      <c r="I194" s="265"/>
      <c r="J194" s="265"/>
      <c r="K194" s="94"/>
      <c r="L194" s="94"/>
      <c r="M194" s="95"/>
      <c r="N194" s="60"/>
      <c r="O194" s="60"/>
      <c r="P194" s="60"/>
      <c r="Q194" s="60"/>
      <c r="R194" s="60"/>
      <c r="S194" s="60"/>
      <c r="T194" s="60"/>
    </row>
    <row r="195" spans="1:20" ht="15">
      <c r="A195" s="60"/>
      <c r="B195" s="98"/>
      <c r="C195" s="253"/>
      <c r="D195" s="253"/>
      <c r="E195" s="253"/>
      <c r="F195" s="253"/>
      <c r="G195" s="96"/>
      <c r="H195" s="265"/>
      <c r="I195" s="265"/>
      <c r="J195" s="265"/>
      <c r="K195" s="94"/>
      <c r="L195" s="94"/>
      <c r="M195" s="95"/>
      <c r="N195" s="60"/>
      <c r="O195" s="60"/>
      <c r="P195" s="60"/>
      <c r="Q195" s="60"/>
      <c r="R195" s="60"/>
      <c r="S195" s="60"/>
      <c r="T195" s="60"/>
    </row>
    <row r="196" spans="1:20" ht="15">
      <c r="A196" s="60"/>
      <c r="B196" s="98"/>
      <c r="C196" s="266"/>
      <c r="D196" s="266"/>
      <c r="E196" s="266"/>
      <c r="F196" s="266"/>
      <c r="G196" s="96"/>
      <c r="H196" s="92"/>
      <c r="I196" s="92"/>
      <c r="J196" s="99"/>
      <c r="K196" s="95"/>
      <c r="L196" s="95"/>
      <c r="M196" s="95"/>
      <c r="N196" s="60"/>
      <c r="O196" s="95"/>
      <c r="P196" s="95"/>
      <c r="Q196" s="95"/>
      <c r="R196" s="60"/>
      <c r="S196" s="60"/>
      <c r="T196" s="60"/>
    </row>
    <row r="197" spans="1:20" ht="15">
      <c r="A197" s="60"/>
      <c r="B197" s="98"/>
      <c r="C197" s="253"/>
      <c r="D197" s="253"/>
      <c r="E197" s="253"/>
      <c r="F197" s="253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</row>
    <row r="198" spans="1:20" ht="15">
      <c r="A198" s="60"/>
      <c r="B198" s="267"/>
      <c r="C198" s="253"/>
      <c r="D198" s="253"/>
      <c r="E198" s="253"/>
      <c r="F198" s="253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</row>
    <row r="199" spans="1:20" ht="15">
      <c r="A199" s="60"/>
      <c r="B199" s="267"/>
      <c r="C199" s="253"/>
      <c r="D199" s="253"/>
      <c r="E199" s="253"/>
      <c r="F199" s="253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</row>
    <row r="200" spans="2:10" ht="15">
      <c r="B200" s="268"/>
      <c r="C200" s="256"/>
      <c r="D200" s="256"/>
      <c r="E200" s="256"/>
      <c r="F200" s="256"/>
      <c r="G200" s="43"/>
      <c r="H200" s="43"/>
      <c r="I200" s="43"/>
      <c r="J200" s="43"/>
    </row>
    <row r="201" spans="2:10" ht="15">
      <c r="B201" s="269"/>
      <c r="C201" s="256"/>
      <c r="D201" s="256"/>
      <c r="E201" s="256"/>
      <c r="F201" s="256"/>
      <c r="G201" s="43"/>
      <c r="H201" s="43"/>
      <c r="I201" s="43"/>
      <c r="J201" s="43"/>
    </row>
    <row r="202" spans="2:10" ht="15">
      <c r="B202" s="269"/>
      <c r="C202" s="256"/>
      <c r="D202" s="256"/>
      <c r="E202" s="256"/>
      <c r="F202" s="256"/>
      <c r="G202" s="43"/>
      <c r="H202" s="43"/>
      <c r="I202" s="43"/>
      <c r="J202" s="43"/>
    </row>
    <row r="203" spans="2:10" ht="15">
      <c r="B203" s="45"/>
      <c r="C203" s="256"/>
      <c r="D203" s="256"/>
      <c r="E203" s="256"/>
      <c r="F203" s="256"/>
      <c r="G203" s="43"/>
      <c r="H203" s="43"/>
      <c r="I203" s="43"/>
      <c r="J203" s="43"/>
    </row>
    <row r="204" spans="2:10" ht="15">
      <c r="B204" s="43"/>
      <c r="C204" s="43"/>
      <c r="D204" s="43"/>
      <c r="E204" s="43"/>
      <c r="F204" s="43"/>
      <c r="G204" s="43"/>
      <c r="H204" s="43"/>
      <c r="I204" s="43"/>
      <c r="J204" s="43"/>
    </row>
    <row r="205" spans="2:10" ht="15">
      <c r="B205" s="43"/>
      <c r="C205" s="43"/>
      <c r="D205" s="43"/>
      <c r="E205" s="43"/>
      <c r="F205" s="43"/>
      <c r="G205" s="43"/>
      <c r="H205" s="43"/>
      <c r="I205" s="43"/>
      <c r="J205" s="43"/>
    </row>
    <row r="206" spans="2:10" ht="15">
      <c r="B206" s="43"/>
      <c r="C206" s="256"/>
      <c r="D206" s="256"/>
      <c r="E206" s="256"/>
      <c r="F206" s="256"/>
      <c r="G206" s="43"/>
      <c r="H206" s="43"/>
      <c r="I206" s="43"/>
      <c r="J206" s="43"/>
    </row>
    <row r="207" spans="2:10" ht="15">
      <c r="B207" s="43"/>
      <c r="C207" s="256"/>
      <c r="D207" s="256"/>
      <c r="E207" s="256"/>
      <c r="F207" s="256"/>
      <c r="G207" s="43"/>
      <c r="H207" s="43"/>
      <c r="I207" s="43"/>
      <c r="J207" s="43"/>
    </row>
    <row r="208" spans="2:10" ht="15">
      <c r="B208" s="43"/>
      <c r="C208" s="256"/>
      <c r="D208" s="256"/>
      <c r="E208" s="256"/>
      <c r="F208" s="256"/>
      <c r="G208" s="43"/>
      <c r="H208" s="43"/>
      <c r="I208" s="43"/>
      <c r="J208" s="43"/>
    </row>
    <row r="209" spans="2:10" ht="15">
      <c r="B209" s="43"/>
      <c r="C209" s="256"/>
      <c r="D209" s="256"/>
      <c r="E209" s="256"/>
      <c r="F209" s="256"/>
      <c r="G209" s="43"/>
      <c r="H209" s="43"/>
      <c r="I209" s="43"/>
      <c r="J209" s="43"/>
    </row>
    <row r="210" spans="2:10" ht="15">
      <c r="B210" s="43"/>
      <c r="C210" s="256"/>
      <c r="D210" s="256"/>
      <c r="E210" s="256"/>
      <c r="F210" s="256"/>
      <c r="G210" s="43"/>
      <c r="H210" s="43"/>
      <c r="I210" s="43"/>
      <c r="J210" s="43"/>
    </row>
    <row r="211" spans="2:10" ht="15">
      <c r="B211" s="43"/>
      <c r="C211" s="256"/>
      <c r="D211" s="256"/>
      <c r="E211" s="256"/>
      <c r="F211" s="256"/>
      <c r="G211" s="43"/>
      <c r="H211" s="43"/>
      <c r="I211" s="43"/>
      <c r="J211" s="43"/>
    </row>
    <row r="212" spans="2:10" ht="15">
      <c r="B212" s="43"/>
      <c r="C212" s="256"/>
      <c r="D212" s="256"/>
      <c r="E212" s="256"/>
      <c r="F212" s="256"/>
      <c r="G212" s="43"/>
      <c r="H212" s="43"/>
      <c r="I212" s="43"/>
      <c r="J212" s="43"/>
    </row>
    <row r="213" spans="2:10" ht="15">
      <c r="B213" s="43"/>
      <c r="C213" s="256"/>
      <c r="D213" s="256"/>
      <c r="E213" s="256"/>
      <c r="F213" s="256"/>
      <c r="G213" s="43"/>
      <c r="H213" s="43"/>
      <c r="I213" s="43"/>
      <c r="J213" s="43"/>
    </row>
    <row r="214" spans="2:10" ht="15">
      <c r="B214" s="43"/>
      <c r="C214" s="256"/>
      <c r="D214" s="256"/>
      <c r="E214" s="256"/>
      <c r="F214" s="256"/>
      <c r="G214" s="43"/>
      <c r="H214" s="43"/>
      <c r="I214" s="43"/>
      <c r="J214" s="43"/>
    </row>
    <row r="215" spans="2:10" ht="15">
      <c r="B215" s="43"/>
      <c r="C215" s="256"/>
      <c r="D215" s="256"/>
      <c r="E215" s="256"/>
      <c r="F215" s="256"/>
      <c r="G215" s="43"/>
      <c r="H215" s="43"/>
      <c r="I215" s="43"/>
      <c r="J215" s="43"/>
    </row>
    <row r="216" spans="2:10" ht="15">
      <c r="B216" s="43"/>
      <c r="C216" s="256"/>
      <c r="D216" s="256"/>
      <c r="E216" s="256"/>
      <c r="F216" s="256"/>
      <c r="G216" s="43"/>
      <c r="H216" s="43"/>
      <c r="I216" s="43"/>
      <c r="J216" s="43"/>
    </row>
    <row r="217" spans="2:10" ht="15">
      <c r="B217" s="43"/>
      <c r="C217" s="256"/>
      <c r="D217" s="256"/>
      <c r="E217" s="256"/>
      <c r="F217" s="256"/>
      <c r="G217" s="43"/>
      <c r="H217" s="43"/>
      <c r="I217" s="43"/>
      <c r="J217" s="43"/>
    </row>
    <row r="218" spans="2:10" ht="15">
      <c r="B218" s="43"/>
      <c r="C218" s="256"/>
      <c r="D218" s="256"/>
      <c r="E218" s="256"/>
      <c r="F218" s="256"/>
      <c r="G218" s="43"/>
      <c r="H218" s="43"/>
      <c r="I218" s="43"/>
      <c r="J218" s="43"/>
    </row>
    <row r="219" spans="2:10" ht="15">
      <c r="B219" s="43"/>
      <c r="C219" s="256"/>
      <c r="D219" s="256"/>
      <c r="E219" s="256"/>
      <c r="F219" s="256"/>
      <c r="G219" s="43"/>
      <c r="H219" s="43"/>
      <c r="I219" s="43"/>
      <c r="J219" s="43"/>
    </row>
    <row r="220" spans="2:10" ht="15">
      <c r="B220" s="43"/>
      <c r="C220" s="256"/>
      <c r="D220" s="256"/>
      <c r="E220" s="256"/>
      <c r="F220" s="256"/>
      <c r="G220" s="43"/>
      <c r="H220" s="43"/>
      <c r="I220" s="43"/>
      <c r="J220" s="43"/>
    </row>
    <row r="221" spans="2:10" ht="15">
      <c r="B221" s="43"/>
      <c r="C221" s="256"/>
      <c r="D221" s="256"/>
      <c r="E221" s="256"/>
      <c r="F221" s="256"/>
      <c r="G221" s="43"/>
      <c r="H221" s="43"/>
      <c r="I221" s="43"/>
      <c r="J221" s="43"/>
    </row>
    <row r="222" spans="2:10" ht="15">
      <c r="B222" s="43"/>
      <c r="C222" s="256"/>
      <c r="D222" s="256"/>
      <c r="E222" s="256"/>
      <c r="F222" s="256"/>
      <c r="G222" s="43"/>
      <c r="H222" s="43"/>
      <c r="I222" s="43"/>
      <c r="J222" s="43"/>
    </row>
    <row r="223" spans="2:10" ht="15">
      <c r="B223" s="43"/>
      <c r="C223" s="256"/>
      <c r="D223" s="256"/>
      <c r="E223" s="256"/>
      <c r="F223" s="256"/>
      <c r="G223" s="43"/>
      <c r="H223" s="43"/>
      <c r="I223" s="43"/>
      <c r="J223" s="43"/>
    </row>
    <row r="224" spans="2:10" ht="15">
      <c r="B224" s="43"/>
      <c r="C224" s="256"/>
      <c r="D224" s="256"/>
      <c r="E224" s="256"/>
      <c r="F224" s="256"/>
      <c r="G224" s="43"/>
      <c r="H224" s="43"/>
      <c r="I224" s="43"/>
      <c r="J224" s="43"/>
    </row>
    <row r="225" spans="2:10" ht="15">
      <c r="B225" s="43"/>
      <c r="C225" s="256"/>
      <c r="D225" s="256"/>
      <c r="E225" s="256"/>
      <c r="F225" s="256"/>
      <c r="G225" s="43"/>
      <c r="H225" s="43"/>
      <c r="I225" s="43"/>
      <c r="J225" s="43"/>
    </row>
    <row r="226" spans="2:10" ht="15">
      <c r="B226" s="43"/>
      <c r="C226" s="256"/>
      <c r="D226" s="256"/>
      <c r="E226" s="256"/>
      <c r="F226" s="256"/>
      <c r="G226" s="43"/>
      <c r="H226" s="43"/>
      <c r="I226" s="43"/>
      <c r="J226" s="43"/>
    </row>
    <row r="227" spans="2:10" ht="15">
      <c r="B227" s="43"/>
      <c r="C227" s="43"/>
      <c r="D227" s="43"/>
      <c r="E227" s="43"/>
      <c r="F227" s="43"/>
      <c r="G227" s="43"/>
      <c r="H227" s="43"/>
      <c r="I227" s="43"/>
      <c r="J227" s="43"/>
    </row>
    <row r="228" spans="2:18" ht="15">
      <c r="B228" s="43"/>
      <c r="C228" s="43"/>
      <c r="D228" s="43"/>
      <c r="E228" s="43"/>
      <c r="F228" s="43"/>
      <c r="G228" s="43"/>
      <c r="H228" s="43"/>
      <c r="I228" s="43"/>
      <c r="J228" s="60"/>
      <c r="K228" s="60"/>
      <c r="L228" s="60"/>
      <c r="M228" s="60"/>
      <c r="N228" s="60"/>
      <c r="O228" s="60"/>
      <c r="P228" s="60"/>
      <c r="Q228" s="60"/>
      <c r="R228" s="60"/>
    </row>
    <row r="229" spans="2:18" ht="15">
      <c r="B229" s="43"/>
      <c r="C229" s="43"/>
      <c r="D229" s="43"/>
      <c r="E229" s="43"/>
      <c r="F229" s="43"/>
      <c r="G229" s="43"/>
      <c r="H229" s="43"/>
      <c r="I229" s="43"/>
      <c r="J229" s="60"/>
      <c r="K229" s="60"/>
      <c r="L229" s="60"/>
      <c r="M229" s="60"/>
      <c r="N229" s="60"/>
      <c r="O229" s="60"/>
      <c r="P229" s="60"/>
      <c r="Q229" s="60"/>
      <c r="R229" s="60"/>
    </row>
    <row r="230" spans="2:18" ht="15">
      <c r="B230" s="43"/>
      <c r="C230" s="17"/>
      <c r="D230" s="11"/>
      <c r="E230" s="11"/>
      <c r="F230" s="11"/>
      <c r="G230" s="11"/>
      <c r="H230" s="11"/>
      <c r="I230" s="11"/>
      <c r="J230" s="94"/>
      <c r="K230" s="95"/>
      <c r="L230" s="95"/>
      <c r="M230" s="95"/>
      <c r="N230" s="95"/>
      <c r="O230" s="95"/>
      <c r="P230" s="270"/>
      <c r="Q230" s="251"/>
      <c r="R230" s="60"/>
    </row>
    <row r="231" spans="2:18" ht="15">
      <c r="B231" s="43"/>
      <c r="C231" s="17"/>
      <c r="D231" s="256"/>
      <c r="E231" s="256"/>
      <c r="F231" s="256"/>
      <c r="G231" s="256"/>
      <c r="H231" s="256"/>
      <c r="I231" s="256"/>
      <c r="J231" s="253"/>
      <c r="K231" s="253"/>
      <c r="L231" s="253"/>
      <c r="M231" s="253"/>
      <c r="N231" s="253"/>
      <c r="O231" s="253"/>
      <c r="P231" s="253"/>
      <c r="Q231" s="253"/>
      <c r="R231" s="60"/>
    </row>
    <row r="232" spans="2:18" ht="15">
      <c r="B232" s="43"/>
      <c r="C232" s="271"/>
      <c r="D232" s="256"/>
      <c r="E232" s="256"/>
      <c r="F232" s="256"/>
      <c r="G232" s="256"/>
      <c r="H232" s="256"/>
      <c r="I232" s="256"/>
      <c r="J232" s="253"/>
      <c r="K232" s="253"/>
      <c r="L232" s="253"/>
      <c r="M232" s="253"/>
      <c r="N232" s="253"/>
      <c r="O232" s="253"/>
      <c r="P232" s="253"/>
      <c r="Q232" s="253"/>
      <c r="R232" s="60"/>
    </row>
    <row r="233" spans="2:18" ht="15">
      <c r="B233" s="43"/>
      <c r="C233" s="271"/>
      <c r="D233" s="256"/>
      <c r="E233" s="256"/>
      <c r="F233" s="256"/>
      <c r="G233" s="256"/>
      <c r="H233" s="256"/>
      <c r="I233" s="256"/>
      <c r="J233" s="253"/>
      <c r="K233" s="253"/>
      <c r="L233" s="253"/>
      <c r="M233" s="253"/>
      <c r="N233" s="253"/>
      <c r="O233" s="253"/>
      <c r="P233" s="253"/>
      <c r="Q233" s="253"/>
      <c r="R233" s="60"/>
    </row>
    <row r="234" spans="2:18" ht="15">
      <c r="B234" s="43"/>
      <c r="C234" s="269"/>
      <c r="D234" s="256"/>
      <c r="E234" s="256"/>
      <c r="F234" s="256"/>
      <c r="G234" s="256"/>
      <c r="H234" s="256"/>
      <c r="I234" s="256"/>
      <c r="J234" s="253"/>
      <c r="K234" s="253"/>
      <c r="L234" s="253"/>
      <c r="M234" s="253"/>
      <c r="N234" s="253"/>
      <c r="O234" s="253"/>
      <c r="P234" s="253"/>
      <c r="Q234" s="253"/>
      <c r="R234" s="60"/>
    </row>
    <row r="235" spans="2:18" ht="15">
      <c r="B235" s="43"/>
      <c r="C235" s="271"/>
      <c r="D235" s="256"/>
      <c r="E235" s="256"/>
      <c r="F235" s="256"/>
      <c r="G235" s="256"/>
      <c r="H235" s="256"/>
      <c r="I235" s="256"/>
      <c r="J235" s="253"/>
      <c r="K235" s="253"/>
      <c r="L235" s="253"/>
      <c r="M235" s="253"/>
      <c r="N235" s="253"/>
      <c r="O235" s="253"/>
      <c r="P235" s="253"/>
      <c r="Q235" s="253"/>
      <c r="R235" s="60"/>
    </row>
    <row r="236" spans="2:18" ht="15">
      <c r="B236" s="43"/>
      <c r="C236" s="271"/>
      <c r="D236" s="256"/>
      <c r="E236" s="256"/>
      <c r="F236" s="256"/>
      <c r="G236" s="256"/>
      <c r="H236" s="256"/>
      <c r="I236" s="256"/>
      <c r="J236" s="253"/>
      <c r="K236" s="253"/>
      <c r="L236" s="253"/>
      <c r="M236" s="253"/>
      <c r="N236" s="253"/>
      <c r="O236" s="253"/>
      <c r="P236" s="253"/>
      <c r="Q236" s="253"/>
      <c r="R236" s="60"/>
    </row>
    <row r="237" spans="2:18" ht="15">
      <c r="B237" s="43"/>
      <c r="C237" s="271"/>
      <c r="D237" s="256"/>
      <c r="E237" s="256"/>
      <c r="F237" s="256"/>
      <c r="G237" s="256"/>
      <c r="H237" s="256"/>
      <c r="I237" s="256"/>
      <c r="J237" s="253"/>
      <c r="K237" s="253"/>
      <c r="L237" s="253"/>
      <c r="M237" s="253"/>
      <c r="N237" s="253"/>
      <c r="O237" s="253"/>
      <c r="P237" s="253"/>
      <c r="Q237" s="253"/>
      <c r="R237" s="60"/>
    </row>
    <row r="238" spans="2:18" ht="15.75">
      <c r="B238" s="43"/>
      <c r="C238" s="271"/>
      <c r="D238" s="272"/>
      <c r="E238" s="272"/>
      <c r="F238" s="272"/>
      <c r="G238" s="272"/>
      <c r="H238" s="272"/>
      <c r="I238" s="256"/>
      <c r="J238" s="253"/>
      <c r="K238" s="253"/>
      <c r="L238" s="253"/>
      <c r="M238" s="253"/>
      <c r="N238" s="253"/>
      <c r="O238" s="253"/>
      <c r="P238" s="253"/>
      <c r="Q238" s="253"/>
      <c r="R238" s="60"/>
    </row>
    <row r="239" spans="2:18" ht="15.75">
      <c r="B239" s="43"/>
      <c r="C239" s="271"/>
      <c r="D239" s="272"/>
      <c r="E239" s="272"/>
      <c r="F239" s="272"/>
      <c r="G239" s="256"/>
      <c r="H239" s="256"/>
      <c r="I239" s="256"/>
      <c r="J239" s="253"/>
      <c r="K239" s="253"/>
      <c r="L239" s="253"/>
      <c r="M239" s="253"/>
      <c r="N239" s="253"/>
      <c r="O239" s="253"/>
      <c r="P239" s="253"/>
      <c r="Q239" s="253"/>
      <c r="R239" s="60"/>
    </row>
    <row r="240" spans="2:18" ht="15.75">
      <c r="B240" s="43"/>
      <c r="C240" s="271"/>
      <c r="D240" s="272"/>
      <c r="E240" s="272"/>
      <c r="F240" s="272"/>
      <c r="G240" s="256"/>
      <c r="H240" s="256"/>
      <c r="I240" s="256"/>
      <c r="J240" s="253"/>
      <c r="K240" s="253"/>
      <c r="L240" s="253"/>
      <c r="M240" s="253"/>
      <c r="N240" s="253"/>
      <c r="O240" s="253"/>
      <c r="P240" s="253"/>
      <c r="Q240" s="253"/>
      <c r="R240" s="60"/>
    </row>
    <row r="241" spans="2:18" ht="15">
      <c r="B241" s="43"/>
      <c r="C241" s="271"/>
      <c r="D241" s="256"/>
      <c r="E241" s="256"/>
      <c r="F241" s="256"/>
      <c r="G241" s="256"/>
      <c r="H241" s="256"/>
      <c r="I241" s="256"/>
      <c r="J241" s="253"/>
      <c r="K241" s="253"/>
      <c r="L241" s="253"/>
      <c r="M241" s="253"/>
      <c r="N241" s="253"/>
      <c r="O241" s="253"/>
      <c r="P241" s="253"/>
      <c r="Q241" s="253"/>
      <c r="R241" s="60"/>
    </row>
    <row r="242" spans="2:18" ht="15">
      <c r="B242" s="43"/>
      <c r="C242" s="271"/>
      <c r="D242" s="256"/>
      <c r="E242" s="256"/>
      <c r="F242" s="256"/>
      <c r="G242" s="256"/>
      <c r="H242" s="256"/>
      <c r="I242" s="256"/>
      <c r="J242" s="253"/>
      <c r="K242" s="253"/>
      <c r="L242" s="253"/>
      <c r="M242" s="253"/>
      <c r="N242" s="253"/>
      <c r="O242" s="253"/>
      <c r="P242" s="253"/>
      <c r="Q242" s="253"/>
      <c r="R242" s="60"/>
    </row>
    <row r="243" spans="2:18" ht="15">
      <c r="B243" s="43"/>
      <c r="C243" s="271"/>
      <c r="D243" s="256"/>
      <c r="E243" s="256"/>
      <c r="F243" s="256"/>
      <c r="G243" s="256"/>
      <c r="H243" s="256"/>
      <c r="I243" s="256"/>
      <c r="J243" s="253"/>
      <c r="K243" s="253"/>
      <c r="L243" s="253"/>
      <c r="M243" s="253"/>
      <c r="N243" s="253"/>
      <c r="O243" s="253"/>
      <c r="P243" s="253"/>
      <c r="Q243" s="253"/>
      <c r="R243" s="60"/>
    </row>
    <row r="244" spans="2:18" ht="15">
      <c r="B244" s="43"/>
      <c r="C244" s="271"/>
      <c r="D244" s="256"/>
      <c r="E244" s="256"/>
      <c r="F244" s="256"/>
      <c r="G244" s="256"/>
      <c r="H244" s="256"/>
      <c r="I244" s="256"/>
      <c r="J244" s="253"/>
      <c r="K244" s="253"/>
      <c r="L244" s="253"/>
      <c r="M244" s="253"/>
      <c r="N244" s="253"/>
      <c r="O244" s="253"/>
      <c r="P244" s="253"/>
      <c r="Q244" s="253"/>
      <c r="R244" s="60"/>
    </row>
    <row r="245" spans="2:18" ht="15">
      <c r="B245" s="43"/>
      <c r="C245" s="271"/>
      <c r="D245" s="256"/>
      <c r="E245" s="256"/>
      <c r="F245" s="256"/>
      <c r="G245" s="256"/>
      <c r="H245" s="256"/>
      <c r="I245" s="256"/>
      <c r="J245" s="253"/>
      <c r="K245" s="253"/>
      <c r="L245" s="253"/>
      <c r="M245" s="253"/>
      <c r="N245" s="253"/>
      <c r="O245" s="253"/>
      <c r="P245" s="253"/>
      <c r="Q245" s="253"/>
      <c r="R245" s="60"/>
    </row>
    <row r="246" spans="2:18" ht="15">
      <c r="B246" s="43"/>
      <c r="C246" s="271"/>
      <c r="D246" s="256"/>
      <c r="E246" s="256"/>
      <c r="F246" s="256"/>
      <c r="G246" s="256"/>
      <c r="H246" s="256"/>
      <c r="I246" s="256"/>
      <c r="J246" s="253"/>
      <c r="K246" s="253"/>
      <c r="L246" s="253"/>
      <c r="M246" s="253"/>
      <c r="N246" s="253"/>
      <c r="O246" s="253"/>
      <c r="P246" s="253"/>
      <c r="Q246" s="253"/>
      <c r="R246" s="60"/>
    </row>
    <row r="247" spans="2:18" ht="15">
      <c r="B247" s="43"/>
      <c r="C247" s="271"/>
      <c r="D247" s="256"/>
      <c r="E247" s="256"/>
      <c r="F247" s="256"/>
      <c r="G247" s="256"/>
      <c r="H247" s="256"/>
      <c r="I247" s="256"/>
      <c r="J247" s="253"/>
      <c r="K247" s="253"/>
      <c r="L247" s="253"/>
      <c r="M247" s="253"/>
      <c r="N247" s="253"/>
      <c r="O247" s="253"/>
      <c r="P247" s="253"/>
      <c r="Q247" s="253"/>
      <c r="R247" s="60"/>
    </row>
    <row r="248" spans="2:18" ht="15.75">
      <c r="B248" s="43"/>
      <c r="C248" s="268"/>
      <c r="D248" s="272"/>
      <c r="E248" s="272"/>
      <c r="F248" s="272"/>
      <c r="G248" s="256"/>
      <c r="H248" s="256"/>
      <c r="I248" s="256"/>
      <c r="J248" s="253"/>
      <c r="K248" s="253"/>
      <c r="L248" s="253"/>
      <c r="M248" s="253"/>
      <c r="N248" s="253"/>
      <c r="O248" s="253"/>
      <c r="P248" s="253"/>
      <c r="Q248" s="253"/>
      <c r="R248" s="60"/>
    </row>
    <row r="249" spans="2:18" ht="15.75">
      <c r="B249" s="43"/>
      <c r="C249" s="267"/>
      <c r="D249" s="273"/>
      <c r="E249" s="273"/>
      <c r="F249" s="273"/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60"/>
    </row>
    <row r="250" spans="2:18" ht="15.75">
      <c r="B250" s="43"/>
      <c r="C250" s="267"/>
      <c r="D250" s="273"/>
      <c r="E250" s="273"/>
      <c r="F250" s="273"/>
      <c r="G250" s="253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60"/>
    </row>
    <row r="251" spans="2:18" ht="15.75">
      <c r="B251" s="43"/>
      <c r="C251" s="238"/>
      <c r="D251" s="273"/>
      <c r="E251" s="273"/>
      <c r="F251" s="273"/>
      <c r="G251" s="253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60"/>
    </row>
    <row r="252" spans="3:18" ht="15.75">
      <c r="C252" s="251"/>
      <c r="D252" s="274"/>
      <c r="E252" s="275"/>
      <c r="F252" s="273"/>
      <c r="G252" s="253"/>
      <c r="H252" s="253"/>
      <c r="I252" s="253"/>
      <c r="J252" s="253"/>
      <c r="K252" s="253"/>
      <c r="L252" s="253"/>
      <c r="M252" s="253"/>
      <c r="N252" s="253"/>
      <c r="O252" s="253"/>
      <c r="P252" s="80"/>
      <c r="Q252" s="80"/>
      <c r="R252" s="60"/>
    </row>
    <row r="253" spans="3:18" ht="15"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</row>
    <row r="254" spans="3:18" ht="15"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</row>
    <row r="255" spans="3:18" ht="15"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</row>
  </sheetData>
  <sheetProtection/>
  <mergeCells count="24">
    <mergeCell ref="H65:J65"/>
    <mergeCell ref="B4:K4"/>
    <mergeCell ref="G11:G12"/>
    <mergeCell ref="H41:J41"/>
    <mergeCell ref="B57:E57"/>
    <mergeCell ref="B58:B61"/>
    <mergeCell ref="C58:E58"/>
    <mergeCell ref="C59:C61"/>
    <mergeCell ref="D59:D61"/>
    <mergeCell ref="E59:E61"/>
    <mergeCell ref="H11:J11"/>
    <mergeCell ref="B33:E33"/>
    <mergeCell ref="B34:B37"/>
    <mergeCell ref="C34:E34"/>
    <mergeCell ref="C35:C37"/>
    <mergeCell ref="D35:D37"/>
    <mergeCell ref="E35:E37"/>
    <mergeCell ref="G22:J26"/>
    <mergeCell ref="B8:E8"/>
    <mergeCell ref="B9:B12"/>
    <mergeCell ref="C9:E9"/>
    <mergeCell ref="C10:C12"/>
    <mergeCell ref="D10:D12"/>
    <mergeCell ref="E10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98"/>
  <sheetViews>
    <sheetView zoomScale="90" zoomScaleNormal="90" zoomScalePageLayoutView="0" workbookViewId="0" topLeftCell="A1">
      <selection activeCell="H38" sqref="H38"/>
    </sheetView>
  </sheetViews>
  <sheetFormatPr defaultColWidth="11.421875" defaultRowHeight="15"/>
  <cols>
    <col min="1" max="1" width="4.8515625" style="0" customWidth="1"/>
    <col min="2" max="2" width="14.421875" style="0" customWidth="1"/>
    <col min="6" max="6" width="6.28125" style="0" customWidth="1"/>
    <col min="10" max="10" width="6.57421875" style="0" customWidth="1"/>
    <col min="14" max="14" width="11.8515625" style="0" customWidth="1"/>
    <col min="15" max="15" width="16.140625" style="0" customWidth="1"/>
    <col min="19" max="19" width="4.140625" style="0" customWidth="1"/>
    <col min="20" max="20" width="17.00390625" style="0" customWidth="1"/>
    <col min="21" max="21" width="10.140625" style="0" customWidth="1"/>
  </cols>
  <sheetData>
    <row r="1" ht="15">
      <c r="A1" s="38" t="s">
        <v>0</v>
      </c>
    </row>
    <row r="2" ht="15">
      <c r="A2" s="38" t="s">
        <v>1</v>
      </c>
    </row>
    <row r="3" ht="15.75" thickBot="1"/>
    <row r="4" spans="2:15" ht="16.5" thickBot="1">
      <c r="B4" s="327" t="s">
        <v>57</v>
      </c>
      <c r="C4" s="350"/>
      <c r="D4" s="350"/>
      <c r="E4" s="350"/>
      <c r="F4" s="350"/>
      <c r="G4" s="350"/>
      <c r="H4" s="350"/>
      <c r="I4" s="350"/>
      <c r="J4" s="350"/>
      <c r="K4" s="350"/>
      <c r="L4" s="351"/>
      <c r="M4" s="351"/>
      <c r="N4" s="351"/>
      <c r="O4" s="352"/>
    </row>
    <row r="6" spans="2:3" ht="15.75">
      <c r="B6" s="2" t="s">
        <v>40</v>
      </c>
      <c r="C6" s="4" t="s">
        <v>48</v>
      </c>
    </row>
    <row r="7" spans="8:13" ht="20.25">
      <c r="H7" s="100"/>
      <c r="I7" s="101"/>
      <c r="J7" s="101"/>
      <c r="M7" s="101"/>
    </row>
    <row r="8" ht="15.75" thickBot="1"/>
    <row r="9" spans="2:14" ht="18" customHeight="1" thickBot="1">
      <c r="B9" s="387" t="s">
        <v>4</v>
      </c>
      <c r="C9" s="390" t="s">
        <v>49</v>
      </c>
      <c r="D9" s="391"/>
      <c r="E9" s="392"/>
      <c r="F9" s="386"/>
      <c r="G9" s="390" t="s">
        <v>50</v>
      </c>
      <c r="H9" s="391"/>
      <c r="I9" s="392"/>
      <c r="J9" s="386"/>
      <c r="K9" s="390" t="s">
        <v>51</v>
      </c>
      <c r="L9" s="391"/>
      <c r="M9" s="392"/>
      <c r="N9" s="386"/>
    </row>
    <row r="10" spans="2:14" ht="15.75" customHeight="1" thickBot="1">
      <c r="B10" s="388"/>
      <c r="C10" s="361" t="s">
        <v>5</v>
      </c>
      <c r="D10" s="361" t="s">
        <v>6</v>
      </c>
      <c r="E10" s="361" t="s">
        <v>7</v>
      </c>
      <c r="F10" s="386"/>
      <c r="G10" s="361" t="s">
        <v>5</v>
      </c>
      <c r="H10" s="361" t="s">
        <v>6</v>
      </c>
      <c r="I10" s="361" t="s">
        <v>7</v>
      </c>
      <c r="J10" s="386"/>
      <c r="K10" s="361" t="s">
        <v>5</v>
      </c>
      <c r="L10" s="361" t="s">
        <v>6</v>
      </c>
      <c r="M10" s="361" t="s">
        <v>7</v>
      </c>
      <c r="N10" s="386"/>
    </row>
    <row r="11" spans="2:18" ht="15.75" thickBot="1">
      <c r="B11" s="388"/>
      <c r="C11" s="362"/>
      <c r="D11" s="362"/>
      <c r="E11" s="362"/>
      <c r="F11" s="386"/>
      <c r="G11" s="362"/>
      <c r="H11" s="362"/>
      <c r="I11" s="362"/>
      <c r="J11" s="386"/>
      <c r="K11" s="362"/>
      <c r="L11" s="362"/>
      <c r="M11" s="362"/>
      <c r="N11" s="386"/>
      <c r="O11" s="320" t="s">
        <v>4</v>
      </c>
      <c r="P11" s="340" t="s">
        <v>52</v>
      </c>
      <c r="Q11" s="341"/>
      <c r="R11" s="342"/>
    </row>
    <row r="12" spans="2:18" ht="15.75" thickBot="1">
      <c r="B12" s="389"/>
      <c r="C12" s="363"/>
      <c r="D12" s="363"/>
      <c r="E12" s="363"/>
      <c r="F12" s="386"/>
      <c r="G12" s="363"/>
      <c r="H12" s="363"/>
      <c r="I12" s="363"/>
      <c r="J12" s="386"/>
      <c r="K12" s="363"/>
      <c r="L12" s="363"/>
      <c r="M12" s="363"/>
      <c r="N12" s="386"/>
      <c r="O12" s="343"/>
      <c r="P12" s="188" t="s">
        <v>5</v>
      </c>
      <c r="Q12" s="189" t="s">
        <v>6</v>
      </c>
      <c r="R12" s="190" t="s">
        <v>7</v>
      </c>
    </row>
    <row r="13" spans="2:21" ht="15">
      <c r="B13" s="202" t="s">
        <v>53</v>
      </c>
      <c r="C13" s="215">
        <v>204</v>
      </c>
      <c r="D13" s="216">
        <v>182</v>
      </c>
      <c r="E13" s="217">
        <f aca="true" t="shared" si="0" ref="E13:E29">SUM(C13:D13)</f>
        <v>386</v>
      </c>
      <c r="F13" s="179"/>
      <c r="G13" s="141">
        <f>ROUND(C13*42%,0)</f>
        <v>86</v>
      </c>
      <c r="H13" s="142">
        <f>ROUND(D13*42%,0)+0</f>
        <v>76</v>
      </c>
      <c r="I13" s="143">
        <f aca="true" t="shared" si="1" ref="I13:I30">SUM(G13:H13)</f>
        <v>162</v>
      </c>
      <c r="J13" s="179"/>
      <c r="K13" s="141">
        <f>ROUND(C13*58%,0)</f>
        <v>118</v>
      </c>
      <c r="L13" s="142">
        <f>ROUND(D13*58%,0)</f>
        <v>106</v>
      </c>
      <c r="M13" s="143">
        <f aca="true" t="shared" si="2" ref="M13:M30">SUM(K13:L13)</f>
        <v>224</v>
      </c>
      <c r="N13" s="179"/>
      <c r="O13" s="206" t="s">
        <v>9</v>
      </c>
      <c r="P13" s="102">
        <f>SUM(C13:C14)</f>
        <v>468</v>
      </c>
      <c r="Q13" s="102">
        <f>SUM(D13:D14)</f>
        <v>420</v>
      </c>
      <c r="R13" s="103">
        <f aca="true" t="shared" si="3" ref="R13:R18">SUM(P13:Q13)</f>
        <v>888</v>
      </c>
      <c r="T13" s="12" t="s">
        <v>21</v>
      </c>
      <c r="U13" s="13">
        <f>SUM(C17:C21)</f>
        <v>1631</v>
      </c>
    </row>
    <row r="14" spans="2:21" ht="15">
      <c r="B14" s="203" t="s">
        <v>10</v>
      </c>
      <c r="C14" s="218">
        <v>264</v>
      </c>
      <c r="D14" s="219">
        <v>238</v>
      </c>
      <c r="E14" s="220">
        <f t="shared" si="0"/>
        <v>502</v>
      </c>
      <c r="F14" s="179"/>
      <c r="G14" s="139">
        <f aca="true" t="shared" si="4" ref="G14:H29">ROUND(C14*42%,0)</f>
        <v>111</v>
      </c>
      <c r="H14" s="137">
        <f t="shared" si="4"/>
        <v>100</v>
      </c>
      <c r="I14" s="140">
        <f t="shared" si="1"/>
        <v>211</v>
      </c>
      <c r="J14" s="179"/>
      <c r="K14" s="139">
        <f aca="true" t="shared" si="5" ref="K14:L29">ROUND(C14*58%,0)</f>
        <v>153</v>
      </c>
      <c r="L14" s="137">
        <f t="shared" si="5"/>
        <v>138</v>
      </c>
      <c r="M14" s="140">
        <f t="shared" si="2"/>
        <v>291</v>
      </c>
      <c r="N14" s="179"/>
      <c r="O14" s="206" t="s">
        <v>11</v>
      </c>
      <c r="P14" s="104">
        <f>SUM(C15:C16)</f>
        <v>677</v>
      </c>
      <c r="Q14" s="104">
        <f>SUM(D15:D16)</f>
        <v>610</v>
      </c>
      <c r="R14" s="105">
        <f t="shared" si="3"/>
        <v>1287</v>
      </c>
      <c r="T14" s="12" t="s">
        <v>23</v>
      </c>
      <c r="U14" s="13">
        <f>SUM(D22:D25)</f>
        <v>940</v>
      </c>
    </row>
    <row r="15" spans="2:18" ht="15">
      <c r="B15" s="204" t="s">
        <v>12</v>
      </c>
      <c r="C15" s="218">
        <v>324</v>
      </c>
      <c r="D15" s="219">
        <v>297</v>
      </c>
      <c r="E15" s="220">
        <f t="shared" si="0"/>
        <v>621</v>
      </c>
      <c r="F15" s="179"/>
      <c r="G15" s="139">
        <f t="shared" si="4"/>
        <v>136</v>
      </c>
      <c r="H15" s="137">
        <f t="shared" si="4"/>
        <v>125</v>
      </c>
      <c r="I15" s="140">
        <f t="shared" si="1"/>
        <v>261</v>
      </c>
      <c r="J15" s="179"/>
      <c r="K15" s="139">
        <f t="shared" si="5"/>
        <v>188</v>
      </c>
      <c r="L15" s="137">
        <f t="shared" si="5"/>
        <v>172</v>
      </c>
      <c r="M15" s="140">
        <f t="shared" si="2"/>
        <v>360</v>
      </c>
      <c r="N15" s="179"/>
      <c r="O15" s="206" t="s">
        <v>13</v>
      </c>
      <c r="P15" s="104">
        <f>SUM(C17:C25)</f>
        <v>2802</v>
      </c>
      <c r="Q15" s="104">
        <f>SUM(D17:D25)</f>
        <v>2285</v>
      </c>
      <c r="R15" s="105">
        <f t="shared" si="3"/>
        <v>5087</v>
      </c>
    </row>
    <row r="16" spans="2:18" ht="15">
      <c r="B16" s="204" t="s">
        <v>14</v>
      </c>
      <c r="C16" s="106">
        <v>353</v>
      </c>
      <c r="D16" s="138">
        <v>313</v>
      </c>
      <c r="E16" s="220">
        <f t="shared" si="0"/>
        <v>666</v>
      </c>
      <c r="F16" s="179"/>
      <c r="G16" s="139">
        <f t="shared" si="4"/>
        <v>148</v>
      </c>
      <c r="H16" s="137">
        <f t="shared" si="4"/>
        <v>131</v>
      </c>
      <c r="I16" s="140">
        <f t="shared" si="1"/>
        <v>279</v>
      </c>
      <c r="J16" s="179"/>
      <c r="K16" s="139">
        <f t="shared" si="5"/>
        <v>205</v>
      </c>
      <c r="L16" s="137">
        <f t="shared" si="5"/>
        <v>182</v>
      </c>
      <c r="M16" s="140">
        <f t="shared" si="2"/>
        <v>387</v>
      </c>
      <c r="N16" s="179"/>
      <c r="O16" s="206" t="s">
        <v>15</v>
      </c>
      <c r="P16" s="104">
        <f>SUM(C26:C29)</f>
        <v>622</v>
      </c>
      <c r="Q16" s="104">
        <f>SUM(D26:D29)</f>
        <v>501</v>
      </c>
      <c r="R16" s="105">
        <f t="shared" si="3"/>
        <v>1123</v>
      </c>
    </row>
    <row r="17" spans="2:18" s="107" customFormat="1" ht="15.75" thickBot="1">
      <c r="B17" s="204" t="s">
        <v>16</v>
      </c>
      <c r="C17" s="106">
        <v>305</v>
      </c>
      <c r="D17" s="138">
        <v>256</v>
      </c>
      <c r="E17" s="220">
        <f t="shared" si="0"/>
        <v>561</v>
      </c>
      <c r="F17" s="179"/>
      <c r="G17" s="139">
        <f t="shared" si="4"/>
        <v>128</v>
      </c>
      <c r="H17" s="137">
        <f t="shared" si="4"/>
        <v>108</v>
      </c>
      <c r="I17" s="140">
        <f t="shared" si="1"/>
        <v>236</v>
      </c>
      <c r="J17" s="179"/>
      <c r="K17" s="139">
        <f t="shared" si="5"/>
        <v>177</v>
      </c>
      <c r="L17" s="137">
        <f t="shared" si="5"/>
        <v>148</v>
      </c>
      <c r="M17" s="140">
        <f t="shared" si="2"/>
        <v>325</v>
      </c>
      <c r="N17" s="179"/>
      <c r="O17" s="199" t="s">
        <v>58</v>
      </c>
      <c r="P17" s="31">
        <f>+C30</f>
        <v>48.230000000000004</v>
      </c>
      <c r="Q17" s="5">
        <f>+D30</f>
        <v>42.769999999999996</v>
      </c>
      <c r="R17" s="18">
        <f t="shared" si="3"/>
        <v>91</v>
      </c>
    </row>
    <row r="18" spans="2:18" s="107" customFormat="1" ht="15.75" thickBot="1">
      <c r="B18" s="204" t="s">
        <v>18</v>
      </c>
      <c r="C18" s="106">
        <v>305</v>
      </c>
      <c r="D18" s="138">
        <v>252</v>
      </c>
      <c r="E18" s="220">
        <f t="shared" si="0"/>
        <v>557</v>
      </c>
      <c r="F18" s="179"/>
      <c r="G18" s="139">
        <f t="shared" si="4"/>
        <v>128</v>
      </c>
      <c r="H18" s="137">
        <f t="shared" si="4"/>
        <v>106</v>
      </c>
      <c r="I18" s="140">
        <f t="shared" si="1"/>
        <v>234</v>
      </c>
      <c r="J18" s="179"/>
      <c r="K18" s="139">
        <f t="shared" si="5"/>
        <v>177</v>
      </c>
      <c r="L18" s="137">
        <f t="shared" si="5"/>
        <v>146</v>
      </c>
      <c r="M18" s="140">
        <f t="shared" si="2"/>
        <v>323</v>
      </c>
      <c r="N18" s="179"/>
      <c r="O18" s="200" t="s">
        <v>17</v>
      </c>
      <c r="P18" s="19">
        <f>SUM(P13:P17)</f>
        <v>4617.23</v>
      </c>
      <c r="Q18" s="7">
        <f>SUM(Q13:Q17)</f>
        <v>3858.77</v>
      </c>
      <c r="R18" s="7">
        <f t="shared" si="3"/>
        <v>8476</v>
      </c>
    </row>
    <row r="19" spans="2:18" s="107" customFormat="1" ht="13.5" thickBot="1">
      <c r="B19" s="204" t="s">
        <v>19</v>
      </c>
      <c r="C19" s="106">
        <v>309</v>
      </c>
      <c r="D19" s="138">
        <v>260</v>
      </c>
      <c r="E19" s="220">
        <f t="shared" si="0"/>
        <v>569</v>
      </c>
      <c r="F19" s="179"/>
      <c r="G19" s="139">
        <f t="shared" si="4"/>
        <v>130</v>
      </c>
      <c r="H19" s="137">
        <f t="shared" si="4"/>
        <v>109</v>
      </c>
      <c r="I19" s="140">
        <f t="shared" si="1"/>
        <v>239</v>
      </c>
      <c r="J19" s="179"/>
      <c r="K19" s="139">
        <f t="shared" si="5"/>
        <v>179</v>
      </c>
      <c r="L19" s="137">
        <f t="shared" si="5"/>
        <v>151</v>
      </c>
      <c r="M19" s="140">
        <f t="shared" si="2"/>
        <v>330</v>
      </c>
      <c r="N19" s="179"/>
      <c r="O19" s="24"/>
      <c r="P19" s="24"/>
      <c r="Q19" s="24"/>
      <c r="R19" s="24"/>
    </row>
    <row r="20" spans="2:18" s="107" customFormat="1" ht="13.5" thickBot="1">
      <c r="B20" s="204" t="s">
        <v>20</v>
      </c>
      <c r="C20" s="106">
        <v>357</v>
      </c>
      <c r="D20" s="138">
        <v>316</v>
      </c>
      <c r="E20" s="220">
        <f t="shared" si="0"/>
        <v>673</v>
      </c>
      <c r="F20" s="179"/>
      <c r="G20" s="139">
        <f t="shared" si="4"/>
        <v>150</v>
      </c>
      <c r="H20" s="137">
        <f t="shared" si="4"/>
        <v>133</v>
      </c>
      <c r="I20" s="140">
        <f t="shared" si="1"/>
        <v>283</v>
      </c>
      <c r="J20" s="179"/>
      <c r="K20" s="139">
        <f t="shared" si="5"/>
        <v>207</v>
      </c>
      <c r="L20" s="137">
        <f t="shared" si="5"/>
        <v>183</v>
      </c>
      <c r="M20" s="140">
        <f t="shared" si="2"/>
        <v>390</v>
      </c>
      <c r="N20" s="179"/>
      <c r="O20" s="320" t="s">
        <v>4</v>
      </c>
      <c r="P20" s="340" t="s">
        <v>54</v>
      </c>
      <c r="Q20" s="353"/>
      <c r="R20" s="354"/>
    </row>
    <row r="21" spans="2:18" s="107" customFormat="1" ht="13.5" thickBot="1">
      <c r="B21" s="204" t="s">
        <v>22</v>
      </c>
      <c r="C21" s="106">
        <v>355</v>
      </c>
      <c r="D21" s="138">
        <v>261</v>
      </c>
      <c r="E21" s="220">
        <f t="shared" si="0"/>
        <v>616</v>
      </c>
      <c r="F21" s="179"/>
      <c r="G21" s="139">
        <f t="shared" si="4"/>
        <v>149</v>
      </c>
      <c r="H21" s="137">
        <f t="shared" si="4"/>
        <v>110</v>
      </c>
      <c r="I21" s="140">
        <f t="shared" si="1"/>
        <v>259</v>
      </c>
      <c r="J21" s="179"/>
      <c r="K21" s="139">
        <f t="shared" si="5"/>
        <v>206</v>
      </c>
      <c r="L21" s="137">
        <f t="shared" si="5"/>
        <v>151</v>
      </c>
      <c r="M21" s="140">
        <f t="shared" si="2"/>
        <v>357</v>
      </c>
      <c r="N21" s="179"/>
      <c r="O21" s="325"/>
      <c r="P21" s="188" t="s">
        <v>5</v>
      </c>
      <c r="Q21" s="189" t="s">
        <v>6</v>
      </c>
      <c r="R21" s="190" t="s">
        <v>7</v>
      </c>
    </row>
    <row r="22" spans="2:21" s="107" customFormat="1" ht="15">
      <c r="B22" s="204" t="s">
        <v>24</v>
      </c>
      <c r="C22" s="106">
        <v>336</v>
      </c>
      <c r="D22" s="138">
        <v>277</v>
      </c>
      <c r="E22" s="220">
        <f t="shared" si="0"/>
        <v>613</v>
      </c>
      <c r="F22" s="179"/>
      <c r="G22" s="139">
        <f t="shared" si="4"/>
        <v>141</v>
      </c>
      <c r="H22" s="137">
        <f t="shared" si="4"/>
        <v>116</v>
      </c>
      <c r="I22" s="140">
        <f t="shared" si="1"/>
        <v>257</v>
      </c>
      <c r="J22" s="179"/>
      <c r="K22" s="139">
        <f t="shared" si="5"/>
        <v>195</v>
      </c>
      <c r="L22" s="137">
        <f t="shared" si="5"/>
        <v>161</v>
      </c>
      <c r="M22" s="140">
        <f t="shared" si="2"/>
        <v>356</v>
      </c>
      <c r="N22" s="179"/>
      <c r="O22" s="206" t="s">
        <v>9</v>
      </c>
      <c r="P22" s="102">
        <f>SUM(G13:G14)</f>
        <v>197</v>
      </c>
      <c r="Q22" s="102">
        <f>SUM(H13:H14)</f>
        <v>176</v>
      </c>
      <c r="R22" s="103">
        <f>SUM(I13:I14)</f>
        <v>373</v>
      </c>
      <c r="T22" s="12" t="s">
        <v>21</v>
      </c>
      <c r="U22" s="13">
        <f>SUM(G17:G21)</f>
        <v>685</v>
      </c>
    </row>
    <row r="23" spans="2:21" s="107" customFormat="1" ht="15">
      <c r="B23" s="204" t="s">
        <v>25</v>
      </c>
      <c r="C23" s="106">
        <v>334</v>
      </c>
      <c r="D23" s="138">
        <v>264</v>
      </c>
      <c r="E23" s="220">
        <f t="shared" si="0"/>
        <v>598</v>
      </c>
      <c r="F23" s="179"/>
      <c r="G23" s="139">
        <f t="shared" si="4"/>
        <v>140</v>
      </c>
      <c r="H23" s="137">
        <f t="shared" si="4"/>
        <v>111</v>
      </c>
      <c r="I23" s="140">
        <f t="shared" si="1"/>
        <v>251</v>
      </c>
      <c r="J23" s="179"/>
      <c r="K23" s="139">
        <f t="shared" si="5"/>
        <v>194</v>
      </c>
      <c r="L23" s="137">
        <f t="shared" si="5"/>
        <v>153</v>
      </c>
      <c r="M23" s="140">
        <f t="shared" si="2"/>
        <v>347</v>
      </c>
      <c r="N23" s="179"/>
      <c r="O23" s="206" t="s">
        <v>11</v>
      </c>
      <c r="P23" s="104">
        <f>SUM(G15:G16)</f>
        <v>284</v>
      </c>
      <c r="Q23" s="104">
        <f>SUM(H15:H16)</f>
        <v>256</v>
      </c>
      <c r="R23" s="105">
        <f>SUM(I15:I16)</f>
        <v>540</v>
      </c>
      <c r="T23" s="12" t="s">
        <v>23</v>
      </c>
      <c r="U23" s="13">
        <f>SUM(H22:H25)</f>
        <v>395</v>
      </c>
    </row>
    <row r="24" spans="2:18" s="107" customFormat="1" ht="12.75">
      <c r="B24" s="204" t="s">
        <v>26</v>
      </c>
      <c r="C24" s="106">
        <v>279</v>
      </c>
      <c r="D24" s="138">
        <v>199</v>
      </c>
      <c r="E24" s="220">
        <f t="shared" si="0"/>
        <v>478</v>
      </c>
      <c r="F24" s="179"/>
      <c r="G24" s="139">
        <f t="shared" si="4"/>
        <v>117</v>
      </c>
      <c r="H24" s="137">
        <f t="shared" si="4"/>
        <v>84</v>
      </c>
      <c r="I24" s="140">
        <f t="shared" si="1"/>
        <v>201</v>
      </c>
      <c r="J24" s="179"/>
      <c r="K24" s="139">
        <f t="shared" si="5"/>
        <v>162</v>
      </c>
      <c r="L24" s="137">
        <f t="shared" si="5"/>
        <v>115</v>
      </c>
      <c r="M24" s="140">
        <f t="shared" si="2"/>
        <v>277</v>
      </c>
      <c r="N24" s="179"/>
      <c r="O24" s="206" t="s">
        <v>13</v>
      </c>
      <c r="P24" s="104">
        <f>SUM(G17:G25)</f>
        <v>1176</v>
      </c>
      <c r="Q24" s="104">
        <f>SUM(H17:H25)</f>
        <v>961</v>
      </c>
      <c r="R24" s="105">
        <f>SUM(I17:I25)</f>
        <v>2137</v>
      </c>
    </row>
    <row r="25" spans="2:18" s="107" customFormat="1" ht="12.75">
      <c r="B25" s="204" t="s">
        <v>27</v>
      </c>
      <c r="C25" s="106">
        <v>222</v>
      </c>
      <c r="D25" s="138">
        <v>200</v>
      </c>
      <c r="E25" s="220">
        <f t="shared" si="0"/>
        <v>422</v>
      </c>
      <c r="F25" s="179"/>
      <c r="G25" s="139">
        <f t="shared" si="4"/>
        <v>93</v>
      </c>
      <c r="H25" s="137">
        <f t="shared" si="4"/>
        <v>84</v>
      </c>
      <c r="I25" s="140">
        <f t="shared" si="1"/>
        <v>177</v>
      </c>
      <c r="J25" s="179"/>
      <c r="K25" s="139">
        <f t="shared" si="5"/>
        <v>129</v>
      </c>
      <c r="L25" s="137">
        <f t="shared" si="5"/>
        <v>116</v>
      </c>
      <c r="M25" s="140">
        <f t="shared" si="2"/>
        <v>245</v>
      </c>
      <c r="N25" s="179"/>
      <c r="O25" s="206" t="s">
        <v>15</v>
      </c>
      <c r="P25" s="104">
        <f>SUM(G26:G29)</f>
        <v>261</v>
      </c>
      <c r="Q25" s="104">
        <f>SUM(H26:H29)</f>
        <v>211</v>
      </c>
      <c r="R25" s="105">
        <f>SUM(I26:I29)</f>
        <v>472</v>
      </c>
    </row>
    <row r="26" spans="2:18" ht="15.75" thickBot="1">
      <c r="B26" s="204" t="s">
        <v>28</v>
      </c>
      <c r="C26" s="106">
        <v>208</v>
      </c>
      <c r="D26" s="138">
        <v>176</v>
      </c>
      <c r="E26" s="220">
        <f t="shared" si="0"/>
        <v>384</v>
      </c>
      <c r="F26" s="179"/>
      <c r="G26" s="139">
        <f t="shared" si="4"/>
        <v>87</v>
      </c>
      <c r="H26" s="137">
        <f t="shared" si="4"/>
        <v>74</v>
      </c>
      <c r="I26" s="140">
        <f t="shared" si="1"/>
        <v>161</v>
      </c>
      <c r="J26" s="179"/>
      <c r="K26" s="139">
        <f t="shared" si="5"/>
        <v>121</v>
      </c>
      <c r="L26" s="137">
        <f t="shared" si="5"/>
        <v>102</v>
      </c>
      <c r="M26" s="140">
        <f t="shared" si="2"/>
        <v>223</v>
      </c>
      <c r="N26" s="179"/>
      <c r="O26" s="199" t="s">
        <v>58</v>
      </c>
      <c r="P26" s="31">
        <f>+G30</f>
        <v>20</v>
      </c>
      <c r="Q26" s="5">
        <f>+H30</f>
        <v>18</v>
      </c>
      <c r="R26" s="18">
        <f>SUM(P26:Q26)</f>
        <v>38</v>
      </c>
    </row>
    <row r="27" spans="2:18" ht="15.75" thickBot="1">
      <c r="B27" s="204" t="s">
        <v>29</v>
      </c>
      <c r="C27" s="106">
        <v>147</v>
      </c>
      <c r="D27" s="138">
        <v>116</v>
      </c>
      <c r="E27" s="220">
        <f t="shared" si="0"/>
        <v>263</v>
      </c>
      <c r="F27" s="179"/>
      <c r="G27" s="139">
        <f t="shared" si="4"/>
        <v>62</v>
      </c>
      <c r="H27" s="137">
        <f t="shared" si="4"/>
        <v>49</v>
      </c>
      <c r="I27" s="140">
        <f t="shared" si="1"/>
        <v>111</v>
      </c>
      <c r="J27" s="179"/>
      <c r="K27" s="139">
        <f t="shared" si="5"/>
        <v>85</v>
      </c>
      <c r="L27" s="137">
        <f t="shared" si="5"/>
        <v>67</v>
      </c>
      <c r="M27" s="140">
        <f t="shared" si="2"/>
        <v>152</v>
      </c>
      <c r="N27" s="179"/>
      <c r="O27" s="200" t="s">
        <v>17</v>
      </c>
      <c r="P27" s="19">
        <f>SUM(P22:P26)</f>
        <v>1938</v>
      </c>
      <c r="Q27" s="7">
        <f>SUM(Q22:Q26)</f>
        <v>1622</v>
      </c>
      <c r="R27" s="7">
        <f>SUM(P27:Q27)</f>
        <v>3560</v>
      </c>
    </row>
    <row r="28" spans="2:18" ht="15.75" thickBot="1">
      <c r="B28" s="204" t="s">
        <v>30</v>
      </c>
      <c r="C28" s="164">
        <v>127</v>
      </c>
      <c r="D28" s="165">
        <v>84</v>
      </c>
      <c r="E28" s="221">
        <f t="shared" si="0"/>
        <v>211</v>
      </c>
      <c r="F28" s="179"/>
      <c r="G28" s="168">
        <f t="shared" si="4"/>
        <v>53</v>
      </c>
      <c r="H28" s="166">
        <f t="shared" si="4"/>
        <v>35</v>
      </c>
      <c r="I28" s="167">
        <f t="shared" si="1"/>
        <v>88</v>
      </c>
      <c r="J28" s="179"/>
      <c r="K28" s="168">
        <f t="shared" si="5"/>
        <v>74</v>
      </c>
      <c r="L28" s="166">
        <f t="shared" si="5"/>
        <v>49</v>
      </c>
      <c r="M28" s="167">
        <f t="shared" si="2"/>
        <v>123</v>
      </c>
      <c r="N28" s="179"/>
      <c r="O28" s="108"/>
      <c r="P28" s="107"/>
      <c r="Q28" s="107"/>
      <c r="R28" s="107"/>
    </row>
    <row r="29" spans="2:18" ht="15">
      <c r="B29" s="204" t="s">
        <v>31</v>
      </c>
      <c r="C29" s="106">
        <v>140</v>
      </c>
      <c r="D29" s="138">
        <v>125</v>
      </c>
      <c r="E29" s="220">
        <f t="shared" si="0"/>
        <v>265</v>
      </c>
      <c r="F29" s="179"/>
      <c r="G29" s="139">
        <f t="shared" si="4"/>
        <v>59</v>
      </c>
      <c r="H29" s="137">
        <f t="shared" si="4"/>
        <v>53</v>
      </c>
      <c r="I29" s="140">
        <f t="shared" si="1"/>
        <v>112</v>
      </c>
      <c r="J29" s="179"/>
      <c r="K29" s="139">
        <f t="shared" si="5"/>
        <v>81</v>
      </c>
      <c r="L29" s="137">
        <f t="shared" si="5"/>
        <v>73</v>
      </c>
      <c r="M29" s="140">
        <f t="shared" si="2"/>
        <v>154</v>
      </c>
      <c r="N29" s="179"/>
      <c r="O29" s="320" t="s">
        <v>4</v>
      </c>
      <c r="P29" s="393" t="s">
        <v>55</v>
      </c>
      <c r="Q29" s="394"/>
      <c r="R29" s="395"/>
    </row>
    <row r="30" spans="2:18" ht="15.75" thickBot="1">
      <c r="B30" s="204" t="s">
        <v>58</v>
      </c>
      <c r="C30" s="106">
        <f>+E30*0.53</f>
        <v>48.230000000000004</v>
      </c>
      <c r="D30" s="138">
        <f>+E30-C30</f>
        <v>42.769999999999996</v>
      </c>
      <c r="E30" s="220">
        <v>91</v>
      </c>
      <c r="F30" s="179"/>
      <c r="G30" s="139">
        <f>ROUND(C30*42%,0)</f>
        <v>20</v>
      </c>
      <c r="H30" s="137">
        <f>ROUND(D30*42%,0)</f>
        <v>18</v>
      </c>
      <c r="I30" s="140">
        <f t="shared" si="1"/>
        <v>38</v>
      </c>
      <c r="J30" s="179"/>
      <c r="K30" s="139">
        <f>ROUND(C30*58%,0)</f>
        <v>28</v>
      </c>
      <c r="L30" s="137">
        <f>ROUND(D30*58%,0)</f>
        <v>25</v>
      </c>
      <c r="M30" s="140">
        <f t="shared" si="2"/>
        <v>53</v>
      </c>
      <c r="N30" s="179"/>
      <c r="O30" s="385"/>
      <c r="P30" s="396"/>
      <c r="Q30" s="397"/>
      <c r="R30" s="398"/>
    </row>
    <row r="31" spans="2:18" ht="15.75" thickBot="1">
      <c r="B31" s="205" t="s">
        <v>17</v>
      </c>
      <c r="C31" s="144">
        <f>SUM(C13:C30)</f>
        <v>4617.23</v>
      </c>
      <c r="D31" s="145">
        <f>SUM(D13:D30)</f>
        <v>3858.77</v>
      </c>
      <c r="E31" s="146">
        <f>SUM(E13:E30)</f>
        <v>8476</v>
      </c>
      <c r="F31" s="179"/>
      <c r="G31" s="147">
        <f>SUM(G13:G30)</f>
        <v>1938</v>
      </c>
      <c r="H31" s="148">
        <f>SUM(H13:H30)</f>
        <v>1622</v>
      </c>
      <c r="I31" s="149">
        <f>SUM(I13:I30)</f>
        <v>3560</v>
      </c>
      <c r="J31" s="179"/>
      <c r="K31" s="147">
        <f>SUM(K13:K30)</f>
        <v>2679</v>
      </c>
      <c r="L31" s="148">
        <f>SUM(L13:L30)</f>
        <v>2238</v>
      </c>
      <c r="M31" s="149">
        <f>SUM(M13:M30)</f>
        <v>4917</v>
      </c>
      <c r="N31" s="179"/>
      <c r="O31" s="325"/>
      <c r="P31" s="188" t="s">
        <v>5</v>
      </c>
      <c r="Q31" s="189" t="s">
        <v>6</v>
      </c>
      <c r="R31" s="190" t="s">
        <v>7</v>
      </c>
    </row>
    <row r="32" spans="8:21" ht="15">
      <c r="H32" s="109"/>
      <c r="I32" s="110">
        <v>0.42</v>
      </c>
      <c r="J32" s="110"/>
      <c r="L32" s="109"/>
      <c r="M32" s="110">
        <v>0.58</v>
      </c>
      <c r="O32" s="206" t="s">
        <v>9</v>
      </c>
      <c r="P32" s="102">
        <f>SUM(K13:K14)</f>
        <v>271</v>
      </c>
      <c r="Q32" s="102">
        <f>SUM(L13:L14)</f>
        <v>244</v>
      </c>
      <c r="R32" s="103">
        <f>SUM(M13:M14)</f>
        <v>515</v>
      </c>
      <c r="T32" s="12" t="s">
        <v>21</v>
      </c>
      <c r="U32" s="13">
        <f>SUM(K17:K21)</f>
        <v>946</v>
      </c>
    </row>
    <row r="33" spans="2:21" ht="15">
      <c r="B33" s="97" t="s">
        <v>65</v>
      </c>
      <c r="C33" s="108"/>
      <c r="D33" s="108"/>
      <c r="E33" s="43"/>
      <c r="F33" s="43"/>
      <c r="G33" s="111"/>
      <c r="H33" s="111"/>
      <c r="I33" s="44"/>
      <c r="J33" s="44"/>
      <c r="K33" s="112"/>
      <c r="L33" s="112"/>
      <c r="M33" s="111"/>
      <c r="N33" s="43"/>
      <c r="O33" s="206" t="s">
        <v>11</v>
      </c>
      <c r="P33" s="104">
        <f>SUM(K15:K16)</f>
        <v>393</v>
      </c>
      <c r="Q33" s="104">
        <f>SUM(L15:L16)</f>
        <v>354</v>
      </c>
      <c r="R33" s="105">
        <f>SUM(M15:M16)</f>
        <v>747</v>
      </c>
      <c r="T33" s="12" t="s">
        <v>23</v>
      </c>
      <c r="U33" s="13">
        <f>SUM(L22:L25)</f>
        <v>545</v>
      </c>
    </row>
    <row r="34" spans="3:18" ht="16.5" customHeight="1">
      <c r="C34" s="108"/>
      <c r="D34" s="108"/>
      <c r="E34" s="43"/>
      <c r="F34" s="43"/>
      <c r="G34" s="111"/>
      <c r="H34" s="111"/>
      <c r="I34" s="113"/>
      <c r="J34" s="113"/>
      <c r="K34" s="112"/>
      <c r="L34" s="112"/>
      <c r="M34" s="111"/>
      <c r="N34" s="43"/>
      <c r="O34" s="206" t="s">
        <v>13</v>
      </c>
      <c r="P34" s="104">
        <f>SUM(K17:K25)</f>
        <v>1626</v>
      </c>
      <c r="Q34" s="104">
        <f>SUM(L17:L25)</f>
        <v>1324</v>
      </c>
      <c r="R34" s="105">
        <f>SUM(M17:M25)</f>
        <v>2950</v>
      </c>
    </row>
    <row r="35" spans="2:18" ht="15">
      <c r="B35" s="93"/>
      <c r="C35" s="67"/>
      <c r="D35" s="50"/>
      <c r="E35" s="50"/>
      <c r="F35" s="50"/>
      <c r="G35" s="67"/>
      <c r="H35" s="50"/>
      <c r="I35" s="50"/>
      <c r="J35" s="50"/>
      <c r="K35" s="67"/>
      <c r="L35" s="50"/>
      <c r="M35" s="50"/>
      <c r="N35" s="43"/>
      <c r="O35" s="206" t="s">
        <v>15</v>
      </c>
      <c r="P35" s="104">
        <f>SUM(K26:K29)</f>
        <v>361</v>
      </c>
      <c r="Q35" s="104">
        <f>SUM(L26:L29)</f>
        <v>291</v>
      </c>
      <c r="R35" s="105">
        <f>SUM(M26:M29)</f>
        <v>652</v>
      </c>
    </row>
    <row r="36" spans="2:18" ht="15.75" customHeight="1" thickBot="1">
      <c r="B36" s="326" t="s">
        <v>66</v>
      </c>
      <c r="C36" s="326"/>
      <c r="D36" s="326"/>
      <c r="E36" s="326"/>
      <c r="F36" s="66"/>
      <c r="G36" s="66"/>
      <c r="H36" s="66"/>
      <c r="I36" s="114"/>
      <c r="J36" s="66"/>
      <c r="K36" s="66"/>
      <c r="L36" s="66"/>
      <c r="M36" s="66"/>
      <c r="N36" s="43"/>
      <c r="O36" s="199" t="s">
        <v>58</v>
      </c>
      <c r="P36" s="31">
        <f>+K30</f>
        <v>28</v>
      </c>
      <c r="Q36" s="5">
        <f>+L30</f>
        <v>25</v>
      </c>
      <c r="R36" s="18">
        <f>SUM(P36:Q36)</f>
        <v>53</v>
      </c>
    </row>
    <row r="37" spans="2:18" ht="15.75" thickBot="1">
      <c r="B37" s="326"/>
      <c r="C37" s="326"/>
      <c r="D37" s="326"/>
      <c r="E37" s="326"/>
      <c r="F37" s="66"/>
      <c r="G37" s="66"/>
      <c r="H37" s="66"/>
      <c r="I37" s="114"/>
      <c r="J37" s="114"/>
      <c r="K37" s="66"/>
      <c r="L37" s="66"/>
      <c r="M37" s="66"/>
      <c r="N37" s="43"/>
      <c r="O37" s="200" t="s">
        <v>17</v>
      </c>
      <c r="P37" s="19">
        <f>SUM(P32:P36)</f>
        <v>2679</v>
      </c>
      <c r="Q37" s="7">
        <f>SUM(Q32:Q36)</f>
        <v>2238</v>
      </c>
      <c r="R37" s="7">
        <f>SUM(P37:Q37)</f>
        <v>4917</v>
      </c>
    </row>
    <row r="38" spans="2:14" ht="15">
      <c r="B38" s="326"/>
      <c r="C38" s="326"/>
      <c r="D38" s="326"/>
      <c r="E38" s="326"/>
      <c r="F38" s="66"/>
      <c r="G38" s="66"/>
      <c r="H38" s="66"/>
      <c r="I38" s="114"/>
      <c r="J38" s="114"/>
      <c r="K38" s="66"/>
      <c r="L38" s="66"/>
      <c r="M38" s="66"/>
      <c r="N38" s="43"/>
    </row>
    <row r="39" spans="2:14" ht="15">
      <c r="B39" s="326"/>
      <c r="C39" s="326"/>
      <c r="D39" s="326"/>
      <c r="E39" s="326"/>
      <c r="F39" s="60"/>
      <c r="G39" s="115"/>
      <c r="H39" s="115"/>
      <c r="I39" s="115"/>
      <c r="J39" s="115"/>
      <c r="K39" s="115"/>
      <c r="L39" s="115"/>
      <c r="M39" s="115"/>
      <c r="N39" s="43"/>
    </row>
    <row r="40" spans="2:14" ht="15">
      <c r="B40" s="326"/>
      <c r="C40" s="326"/>
      <c r="D40" s="326"/>
      <c r="E40" s="326"/>
      <c r="F40" s="60"/>
      <c r="G40" s="115"/>
      <c r="H40" s="115"/>
      <c r="I40" s="115"/>
      <c r="J40" s="115"/>
      <c r="K40" s="115"/>
      <c r="L40" s="115"/>
      <c r="M40" s="115"/>
      <c r="N40" s="43"/>
    </row>
    <row r="41" spans="2:14" ht="15">
      <c r="B41" s="94"/>
      <c r="C41" s="60"/>
      <c r="D41" s="60"/>
      <c r="E41" s="60"/>
      <c r="F41" s="60"/>
      <c r="G41" s="115"/>
      <c r="H41" s="115"/>
      <c r="I41" s="115"/>
      <c r="J41" s="115"/>
      <c r="K41" s="115"/>
      <c r="L41" s="115"/>
      <c r="M41" s="115"/>
      <c r="N41" s="43"/>
    </row>
    <row r="42" spans="2:14" ht="15">
      <c r="B42" s="94"/>
      <c r="C42" s="60"/>
      <c r="D42" s="60"/>
      <c r="E42" s="60"/>
      <c r="F42" s="60"/>
      <c r="G42" s="115"/>
      <c r="H42" s="115"/>
      <c r="I42" s="115"/>
      <c r="J42" s="115"/>
      <c r="K42" s="115"/>
      <c r="L42" s="115"/>
      <c r="M42" s="115"/>
      <c r="N42" s="43"/>
    </row>
    <row r="43" spans="2:14" ht="15">
      <c r="B43" s="94"/>
      <c r="C43" s="60"/>
      <c r="D43" s="60"/>
      <c r="E43" s="60"/>
      <c r="F43" s="60"/>
      <c r="G43" s="115"/>
      <c r="H43" s="115"/>
      <c r="I43" s="115"/>
      <c r="J43" s="115"/>
      <c r="K43" s="115"/>
      <c r="L43" s="115"/>
      <c r="M43" s="115"/>
      <c r="N43" s="43"/>
    </row>
    <row r="44" spans="2:14" ht="15">
      <c r="B44" s="94"/>
      <c r="C44" s="60"/>
      <c r="D44" s="60"/>
      <c r="E44" s="60"/>
      <c r="F44" s="60"/>
      <c r="G44" s="115"/>
      <c r="H44" s="115"/>
      <c r="I44" s="115"/>
      <c r="J44" s="115"/>
      <c r="K44" s="115"/>
      <c r="L44" s="115"/>
      <c r="M44" s="115"/>
      <c r="N44" s="43"/>
    </row>
    <row r="45" spans="2:14" ht="15">
      <c r="B45" s="94"/>
      <c r="C45" s="60"/>
      <c r="D45" s="60"/>
      <c r="E45" s="60"/>
      <c r="F45" s="60"/>
      <c r="G45" s="115"/>
      <c r="H45" s="115"/>
      <c r="I45" s="115"/>
      <c r="J45" s="115"/>
      <c r="K45" s="115"/>
      <c r="L45" s="115"/>
      <c r="M45" s="115"/>
      <c r="N45" s="43"/>
    </row>
    <row r="46" spans="2:14" ht="15">
      <c r="B46" s="94"/>
      <c r="C46" s="60"/>
      <c r="D46" s="60"/>
      <c r="E46" s="60"/>
      <c r="F46" s="60"/>
      <c r="G46" s="115"/>
      <c r="H46" s="115"/>
      <c r="I46" s="115"/>
      <c r="J46" s="115"/>
      <c r="K46" s="115"/>
      <c r="L46" s="115"/>
      <c r="M46" s="115"/>
      <c r="N46" s="43"/>
    </row>
    <row r="47" spans="2:14" ht="15">
      <c r="B47" s="94"/>
      <c r="C47" s="60"/>
      <c r="D47" s="60"/>
      <c r="E47" s="60"/>
      <c r="F47" s="60"/>
      <c r="G47" s="115"/>
      <c r="H47" s="115"/>
      <c r="I47" s="115"/>
      <c r="J47" s="115"/>
      <c r="K47" s="115"/>
      <c r="L47" s="115"/>
      <c r="M47" s="115"/>
      <c r="N47" s="43"/>
    </row>
    <row r="48" spans="2:14" ht="15">
      <c r="B48" s="94"/>
      <c r="C48" s="60"/>
      <c r="D48" s="60"/>
      <c r="E48" s="60"/>
      <c r="F48" s="60"/>
      <c r="G48" s="115"/>
      <c r="H48" s="115"/>
      <c r="I48" s="115"/>
      <c r="J48" s="115"/>
      <c r="K48" s="115"/>
      <c r="L48" s="115"/>
      <c r="M48" s="115"/>
      <c r="N48" s="43"/>
    </row>
    <row r="49" spans="2:14" ht="15">
      <c r="B49" s="94"/>
      <c r="C49" s="60"/>
      <c r="D49" s="60"/>
      <c r="E49" s="60"/>
      <c r="F49" s="60"/>
      <c r="G49" s="115"/>
      <c r="H49" s="115"/>
      <c r="I49" s="115"/>
      <c r="J49" s="115"/>
      <c r="K49" s="115"/>
      <c r="L49" s="115"/>
      <c r="M49" s="115"/>
      <c r="N49" s="43"/>
    </row>
    <row r="50" spans="2:14" ht="15">
      <c r="B50" s="94"/>
      <c r="C50" s="60"/>
      <c r="D50" s="60"/>
      <c r="E50" s="60"/>
      <c r="F50" s="60"/>
      <c r="G50" s="115"/>
      <c r="H50" s="115"/>
      <c r="I50" s="115"/>
      <c r="J50" s="115"/>
      <c r="K50" s="115"/>
      <c r="L50" s="115"/>
      <c r="M50" s="115"/>
      <c r="N50" s="43"/>
    </row>
    <row r="51" spans="2:14" ht="15">
      <c r="B51" s="94"/>
      <c r="C51" s="60"/>
      <c r="D51" s="60"/>
      <c r="E51" s="60"/>
      <c r="F51" s="60"/>
      <c r="G51" s="115"/>
      <c r="H51" s="115"/>
      <c r="I51" s="115"/>
      <c r="J51" s="115"/>
      <c r="K51" s="115"/>
      <c r="L51" s="115"/>
      <c r="M51" s="115"/>
      <c r="N51" s="43"/>
    </row>
    <row r="52" spans="2:14" ht="15">
      <c r="B52" s="94"/>
      <c r="C52" s="60"/>
      <c r="D52" s="60"/>
      <c r="E52" s="60"/>
      <c r="F52" s="60"/>
      <c r="G52" s="115"/>
      <c r="H52" s="115"/>
      <c r="I52" s="115"/>
      <c r="J52" s="115"/>
      <c r="K52" s="115"/>
      <c r="L52" s="115"/>
      <c r="M52" s="115"/>
      <c r="N52" s="43"/>
    </row>
    <row r="53" spans="2:14" ht="15">
      <c r="B53" s="94"/>
      <c r="C53" s="60"/>
      <c r="D53" s="60"/>
      <c r="E53" s="60"/>
      <c r="F53" s="60"/>
      <c r="G53" s="115"/>
      <c r="H53" s="115"/>
      <c r="I53" s="115"/>
      <c r="J53" s="115"/>
      <c r="K53" s="115"/>
      <c r="L53" s="115"/>
      <c r="M53" s="115"/>
      <c r="N53" s="43"/>
    </row>
    <row r="54" spans="2:14" ht="15">
      <c r="B54" s="94"/>
      <c r="C54" s="60"/>
      <c r="D54" s="60"/>
      <c r="E54" s="60"/>
      <c r="F54" s="60"/>
      <c r="G54" s="115"/>
      <c r="H54" s="115"/>
      <c r="I54" s="115"/>
      <c r="J54" s="115"/>
      <c r="K54" s="115"/>
      <c r="L54" s="115"/>
      <c r="M54" s="115"/>
      <c r="N54" s="43"/>
    </row>
    <row r="55" spans="2:14" ht="15">
      <c r="B55" s="94"/>
      <c r="C55" s="60"/>
      <c r="D55" s="60"/>
      <c r="E55" s="60"/>
      <c r="F55" s="60"/>
      <c r="G55" s="115"/>
      <c r="H55" s="115"/>
      <c r="I55" s="115"/>
      <c r="J55" s="115"/>
      <c r="K55" s="115"/>
      <c r="L55" s="115"/>
      <c r="M55" s="115"/>
      <c r="N55" s="43"/>
    </row>
    <row r="56" spans="2:25" ht="18">
      <c r="B56" s="95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43"/>
      <c r="O56" s="116"/>
      <c r="P56" s="117"/>
      <c r="Q56" s="117"/>
      <c r="R56" s="117"/>
      <c r="S56" s="117"/>
      <c r="T56" s="117"/>
      <c r="U56" s="117"/>
      <c r="V56" s="118"/>
      <c r="W56" s="118"/>
      <c r="X56" s="118"/>
      <c r="Y56" s="119"/>
    </row>
    <row r="57" spans="2:25" ht="18">
      <c r="B57" s="96"/>
      <c r="C57" s="98"/>
      <c r="D57" s="98"/>
      <c r="E57" s="98"/>
      <c r="F57" s="98"/>
      <c r="G57" s="111"/>
      <c r="H57" s="120"/>
      <c r="I57" s="115"/>
      <c r="J57" s="115"/>
      <c r="K57" s="120"/>
      <c r="L57" s="111"/>
      <c r="M57" s="115"/>
      <c r="N57" s="43"/>
      <c r="O57" s="121"/>
      <c r="P57" s="117"/>
      <c r="Q57" s="117"/>
      <c r="R57" s="117"/>
      <c r="S57" s="117"/>
      <c r="T57" s="117"/>
      <c r="U57" s="117"/>
      <c r="V57" s="118"/>
      <c r="W57" s="118"/>
      <c r="X57" s="118"/>
      <c r="Y57" s="119"/>
    </row>
    <row r="58" spans="2:25" ht="18">
      <c r="B58" s="122"/>
      <c r="C58" s="92"/>
      <c r="D58" s="92"/>
      <c r="E58" s="92"/>
      <c r="F58" s="92"/>
      <c r="G58" s="99"/>
      <c r="H58" s="92"/>
      <c r="I58" s="92"/>
      <c r="J58" s="92"/>
      <c r="K58" s="99"/>
      <c r="L58" s="99"/>
      <c r="M58" s="92"/>
      <c r="N58" s="43"/>
      <c r="O58" s="123"/>
      <c r="P58" s="117"/>
      <c r="Q58" s="117"/>
      <c r="R58" s="117"/>
      <c r="S58" s="117"/>
      <c r="T58" s="117"/>
      <c r="U58" s="117"/>
      <c r="V58" s="118"/>
      <c r="W58" s="118"/>
      <c r="X58" s="118"/>
      <c r="Y58" s="119"/>
    </row>
    <row r="59" spans="2:25" ht="18">
      <c r="B59" s="116"/>
      <c r="C59" s="124"/>
      <c r="D59" s="124"/>
      <c r="E59" s="124"/>
      <c r="F59" s="124"/>
      <c r="G59" s="125"/>
      <c r="H59" s="125"/>
      <c r="I59" s="124"/>
      <c r="J59" s="124"/>
      <c r="K59" s="125"/>
      <c r="L59" s="117"/>
      <c r="M59" s="111"/>
      <c r="N59" s="43"/>
      <c r="O59" s="116"/>
      <c r="P59" s="117"/>
      <c r="Q59" s="117"/>
      <c r="R59" s="117"/>
      <c r="S59" s="117"/>
      <c r="T59" s="117"/>
      <c r="U59" s="117"/>
      <c r="V59" s="118"/>
      <c r="W59" s="118"/>
      <c r="X59" s="118"/>
      <c r="Y59" s="119"/>
    </row>
    <row r="60" spans="2:25" ht="18">
      <c r="B60" s="116"/>
      <c r="C60" s="124"/>
      <c r="D60" s="124"/>
      <c r="E60" s="124"/>
      <c r="F60" s="124"/>
      <c r="G60" s="124"/>
      <c r="H60" s="124"/>
      <c r="I60" s="124"/>
      <c r="J60" s="124"/>
      <c r="K60" s="125"/>
      <c r="L60" s="111"/>
      <c r="M60" s="111"/>
      <c r="N60" s="43"/>
      <c r="O60" s="116"/>
      <c r="P60" s="117"/>
      <c r="Q60" s="117"/>
      <c r="R60" s="117"/>
      <c r="S60" s="117"/>
      <c r="T60" s="117"/>
      <c r="U60" s="117"/>
      <c r="V60" s="118"/>
      <c r="W60" s="118"/>
      <c r="X60" s="118"/>
      <c r="Y60" s="119"/>
    </row>
    <row r="61" spans="2:25" ht="18">
      <c r="B61" s="116"/>
      <c r="C61" s="124"/>
      <c r="D61" s="124"/>
      <c r="E61" s="124"/>
      <c r="F61" s="124"/>
      <c r="G61" s="125"/>
      <c r="H61" s="125"/>
      <c r="I61" s="124"/>
      <c r="J61" s="124"/>
      <c r="K61" s="125"/>
      <c r="L61" s="111"/>
      <c r="M61" s="111"/>
      <c r="N61" s="43"/>
      <c r="O61" s="116"/>
      <c r="P61" s="117"/>
      <c r="Q61" s="117"/>
      <c r="R61" s="117"/>
      <c r="S61" s="117"/>
      <c r="T61" s="117"/>
      <c r="U61" s="117"/>
      <c r="V61" s="118"/>
      <c r="W61" s="118"/>
      <c r="X61" s="118"/>
      <c r="Y61" s="119"/>
    </row>
    <row r="62" spans="2:25" ht="18">
      <c r="B62" s="116"/>
      <c r="C62" s="124"/>
      <c r="D62" s="124"/>
      <c r="E62" s="124"/>
      <c r="F62" s="124"/>
      <c r="G62" s="125"/>
      <c r="H62" s="125"/>
      <c r="I62" s="124"/>
      <c r="J62" s="124"/>
      <c r="K62" s="125"/>
      <c r="L62" s="111"/>
      <c r="M62" s="111"/>
      <c r="N62" s="43"/>
      <c r="O62" s="116"/>
      <c r="P62" s="117"/>
      <c r="Q62" s="117"/>
      <c r="R62" s="117"/>
      <c r="S62" s="117"/>
      <c r="T62" s="117"/>
      <c r="U62" s="117"/>
      <c r="V62" s="118"/>
      <c r="W62" s="118"/>
      <c r="X62" s="118"/>
      <c r="Y62" s="119"/>
    </row>
    <row r="63" spans="2:25" ht="18">
      <c r="B63" s="116"/>
      <c r="C63" s="124"/>
      <c r="D63" s="124"/>
      <c r="E63" s="124"/>
      <c r="F63" s="124"/>
      <c r="G63" s="125"/>
      <c r="H63" s="125"/>
      <c r="I63" s="124"/>
      <c r="J63" s="124"/>
      <c r="K63" s="125"/>
      <c r="L63" s="111"/>
      <c r="M63" s="126"/>
      <c r="N63" s="43"/>
      <c r="O63" s="116"/>
      <c r="P63" s="117"/>
      <c r="Q63" s="117"/>
      <c r="R63" s="117"/>
      <c r="S63" s="117"/>
      <c r="T63" s="117"/>
      <c r="U63" s="117"/>
      <c r="V63" s="118"/>
      <c r="W63" s="118"/>
      <c r="X63" s="118"/>
      <c r="Y63" s="119"/>
    </row>
    <row r="64" spans="2:25" ht="18">
      <c r="B64" s="116"/>
      <c r="C64" s="124"/>
      <c r="D64" s="124"/>
      <c r="E64" s="124"/>
      <c r="F64" s="124"/>
      <c r="G64" s="125"/>
      <c r="H64" s="125"/>
      <c r="I64" s="124"/>
      <c r="J64" s="124"/>
      <c r="K64" s="125"/>
      <c r="L64" s="127"/>
      <c r="M64" s="117"/>
      <c r="N64" s="43"/>
      <c r="O64" s="116"/>
      <c r="P64" s="117"/>
      <c r="Q64" s="117"/>
      <c r="R64" s="117"/>
      <c r="S64" s="117"/>
      <c r="T64" s="117"/>
      <c r="U64" s="117"/>
      <c r="V64" s="118"/>
      <c r="W64" s="118"/>
      <c r="X64" s="118"/>
      <c r="Y64" s="119"/>
    </row>
    <row r="65" spans="2:25" ht="18">
      <c r="B65" s="116"/>
      <c r="C65" s="124"/>
      <c r="D65" s="124"/>
      <c r="E65" s="124"/>
      <c r="F65" s="124"/>
      <c r="G65" s="125"/>
      <c r="H65" s="125"/>
      <c r="I65" s="124"/>
      <c r="J65" s="124"/>
      <c r="K65" s="125"/>
      <c r="L65" s="117"/>
      <c r="M65" s="117"/>
      <c r="N65" s="43"/>
      <c r="O65" s="116"/>
      <c r="P65" s="117"/>
      <c r="Q65" s="117"/>
      <c r="R65" s="117"/>
      <c r="S65" s="117"/>
      <c r="T65" s="117"/>
      <c r="U65" s="117"/>
      <c r="V65" s="118"/>
      <c r="W65" s="118"/>
      <c r="X65" s="118"/>
      <c r="Y65" s="119"/>
    </row>
    <row r="66" spans="2:25" ht="18">
      <c r="B66" s="116"/>
      <c r="C66" s="124"/>
      <c r="D66" s="128"/>
      <c r="E66" s="128"/>
      <c r="F66" s="128"/>
      <c r="G66" s="129"/>
      <c r="H66" s="129"/>
      <c r="I66" s="128"/>
      <c r="J66" s="128"/>
      <c r="K66" s="129"/>
      <c r="L66" s="117"/>
      <c r="M66" s="117"/>
      <c r="N66" s="43"/>
      <c r="O66" s="116"/>
      <c r="P66" s="117"/>
      <c r="Q66" s="117"/>
      <c r="R66" s="117"/>
      <c r="S66" s="117"/>
      <c r="T66" s="117"/>
      <c r="U66" s="117"/>
      <c r="V66" s="118"/>
      <c r="W66" s="118"/>
      <c r="X66" s="118"/>
      <c r="Y66" s="119"/>
    </row>
    <row r="67" spans="2:25" ht="18">
      <c r="B67" s="116"/>
      <c r="C67" s="124"/>
      <c r="D67" s="124"/>
      <c r="E67" s="124"/>
      <c r="F67" s="124"/>
      <c r="G67" s="124"/>
      <c r="H67" s="124"/>
      <c r="I67" s="124"/>
      <c r="J67" s="124"/>
      <c r="K67" s="130"/>
      <c r="L67" s="117"/>
      <c r="M67" s="117"/>
      <c r="N67" s="43"/>
      <c r="O67" s="116"/>
      <c r="P67" s="117"/>
      <c r="Q67" s="117"/>
      <c r="R67" s="117"/>
      <c r="S67" s="117"/>
      <c r="T67" s="117"/>
      <c r="U67" s="117"/>
      <c r="V67" s="118"/>
      <c r="W67" s="118"/>
      <c r="X67" s="118"/>
      <c r="Y67" s="119"/>
    </row>
    <row r="68" spans="2:25" ht="18">
      <c r="B68" s="116"/>
      <c r="C68" s="124"/>
      <c r="D68" s="124"/>
      <c r="E68" s="124"/>
      <c r="F68" s="124"/>
      <c r="G68" s="124"/>
      <c r="H68" s="124"/>
      <c r="I68" s="124"/>
      <c r="J68" s="124"/>
      <c r="K68" s="131"/>
      <c r="L68" s="117"/>
      <c r="M68" s="117"/>
      <c r="N68" s="43"/>
      <c r="O68" s="116"/>
      <c r="P68" s="117"/>
      <c r="Q68" s="117"/>
      <c r="R68" s="117"/>
      <c r="S68" s="117"/>
      <c r="T68" s="117"/>
      <c r="U68" s="117"/>
      <c r="V68" s="118"/>
      <c r="W68" s="118"/>
      <c r="X68" s="118"/>
      <c r="Y68" s="119"/>
    </row>
    <row r="69" spans="2:25" ht="18">
      <c r="B69" s="116"/>
      <c r="C69" s="124"/>
      <c r="D69" s="124"/>
      <c r="E69" s="124"/>
      <c r="F69" s="124"/>
      <c r="G69" s="124"/>
      <c r="H69" s="124"/>
      <c r="I69" s="124"/>
      <c r="J69" s="124"/>
      <c r="K69" s="131"/>
      <c r="L69" s="117"/>
      <c r="M69" s="117"/>
      <c r="O69" s="116"/>
      <c r="P69" s="117"/>
      <c r="Q69" s="117"/>
      <c r="R69" s="117"/>
      <c r="S69" s="117"/>
      <c r="T69" s="117"/>
      <c r="U69" s="117"/>
      <c r="V69" s="118"/>
      <c r="W69" s="118"/>
      <c r="X69" s="118"/>
      <c r="Y69" s="119"/>
    </row>
    <row r="70" spans="2:25" ht="18">
      <c r="B70" s="132"/>
      <c r="C70" s="124"/>
      <c r="D70" s="124"/>
      <c r="E70" s="124"/>
      <c r="F70" s="124"/>
      <c r="G70" s="124"/>
      <c r="H70" s="124"/>
      <c r="I70" s="124"/>
      <c r="J70" s="124"/>
      <c r="K70" s="131"/>
      <c r="L70" s="133"/>
      <c r="M70" s="133"/>
      <c r="O70" s="116"/>
      <c r="P70" s="117"/>
      <c r="Q70" s="117"/>
      <c r="R70" s="117"/>
      <c r="S70" s="117"/>
      <c r="T70" s="117"/>
      <c r="U70" s="117"/>
      <c r="V70" s="118"/>
      <c r="W70" s="118"/>
      <c r="X70" s="118"/>
      <c r="Y70" s="119"/>
    </row>
    <row r="71" spans="2:25" ht="20.25">
      <c r="B71" s="60"/>
      <c r="C71" s="124"/>
      <c r="D71" s="124"/>
      <c r="E71" s="124"/>
      <c r="F71" s="124"/>
      <c r="G71" s="124"/>
      <c r="H71" s="124"/>
      <c r="I71" s="124"/>
      <c r="J71" s="124"/>
      <c r="K71" s="124"/>
      <c r="L71" s="134"/>
      <c r="M71" s="134"/>
      <c r="O71" s="116"/>
      <c r="P71" s="117"/>
      <c r="Q71" s="117"/>
      <c r="R71" s="117"/>
      <c r="S71" s="117"/>
      <c r="T71" s="117"/>
      <c r="U71" s="117"/>
      <c r="V71" s="118"/>
      <c r="W71" s="118"/>
      <c r="X71" s="118"/>
      <c r="Y71" s="119"/>
    </row>
    <row r="72" spans="2:25" ht="20.25">
      <c r="B72" s="60"/>
      <c r="C72" s="124"/>
      <c r="D72" s="128"/>
      <c r="E72" s="128"/>
      <c r="F72" s="128"/>
      <c r="G72" s="128"/>
      <c r="H72" s="128"/>
      <c r="I72" s="128"/>
      <c r="J72" s="128"/>
      <c r="K72" s="129"/>
      <c r="L72" s="134"/>
      <c r="M72" s="134"/>
      <c r="O72" s="116"/>
      <c r="P72" s="117"/>
      <c r="Q72" s="117"/>
      <c r="R72" s="117"/>
      <c r="S72" s="117"/>
      <c r="T72" s="117"/>
      <c r="U72" s="117"/>
      <c r="V72" s="118"/>
      <c r="W72" s="118"/>
      <c r="X72" s="118"/>
      <c r="Y72" s="119"/>
    </row>
    <row r="73" spans="2:25" ht="18">
      <c r="B73" s="60"/>
      <c r="C73" s="124"/>
      <c r="D73" s="124"/>
      <c r="E73" s="124"/>
      <c r="F73" s="124"/>
      <c r="G73" s="124"/>
      <c r="H73" s="124"/>
      <c r="I73" s="124"/>
      <c r="J73" s="124"/>
      <c r="K73" s="124"/>
      <c r="O73" s="116"/>
      <c r="P73" s="117"/>
      <c r="Q73" s="117"/>
      <c r="R73" s="117"/>
      <c r="S73" s="117"/>
      <c r="T73" s="117"/>
      <c r="U73" s="117"/>
      <c r="V73" s="118"/>
      <c r="W73" s="118"/>
      <c r="X73" s="118"/>
      <c r="Y73" s="119"/>
    </row>
    <row r="74" spans="2:25" ht="18">
      <c r="B74" s="60"/>
      <c r="C74" s="124"/>
      <c r="D74" s="124"/>
      <c r="E74" s="124"/>
      <c r="F74" s="124"/>
      <c r="G74" s="124"/>
      <c r="H74" s="124"/>
      <c r="I74" s="124"/>
      <c r="J74" s="124"/>
      <c r="K74" s="124"/>
      <c r="O74" s="116"/>
      <c r="P74" s="117"/>
      <c r="Q74" s="117"/>
      <c r="R74" s="117"/>
      <c r="S74" s="117"/>
      <c r="T74" s="117"/>
      <c r="U74" s="117"/>
      <c r="V74" s="118"/>
      <c r="W74" s="118"/>
      <c r="X74" s="118"/>
      <c r="Y74" s="119"/>
    </row>
    <row r="75" spans="2:25" ht="20.25">
      <c r="B75" s="116"/>
      <c r="C75" s="124"/>
      <c r="D75" s="124"/>
      <c r="E75" s="124"/>
      <c r="F75" s="124"/>
      <c r="G75" s="124"/>
      <c r="H75" s="124"/>
      <c r="I75" s="124"/>
      <c r="J75" s="124"/>
      <c r="K75" s="124"/>
      <c r="O75" s="135"/>
      <c r="P75" s="136"/>
      <c r="Q75" s="136"/>
      <c r="R75" s="136"/>
      <c r="S75" s="136"/>
      <c r="T75" s="136"/>
      <c r="U75" s="136"/>
      <c r="V75" s="136"/>
      <c r="W75" s="136"/>
      <c r="X75" s="136"/>
      <c r="Y75" s="119"/>
    </row>
    <row r="76" spans="2:11" ht="18">
      <c r="B76" s="121"/>
      <c r="C76" s="124"/>
      <c r="D76" s="124"/>
      <c r="E76" s="124"/>
      <c r="F76" s="124"/>
      <c r="G76" s="124"/>
      <c r="H76" s="124"/>
      <c r="I76" s="124"/>
      <c r="J76" s="124"/>
      <c r="K76" s="124"/>
    </row>
    <row r="77" spans="2:11" ht="18">
      <c r="B77" s="123"/>
      <c r="C77" s="124"/>
      <c r="D77" s="124"/>
      <c r="E77" s="124"/>
      <c r="F77" s="124"/>
      <c r="G77" s="124"/>
      <c r="H77" s="124"/>
      <c r="I77" s="124"/>
      <c r="J77" s="124"/>
      <c r="K77" s="124"/>
    </row>
    <row r="78" spans="2:11" ht="18">
      <c r="B78" s="123"/>
      <c r="C78" s="124"/>
      <c r="D78" s="128"/>
      <c r="E78" s="128"/>
      <c r="F78" s="128"/>
      <c r="G78" s="128"/>
      <c r="H78" s="128"/>
      <c r="I78" s="128"/>
      <c r="J78" s="128"/>
      <c r="K78" s="128"/>
    </row>
    <row r="79" spans="2:11" ht="18">
      <c r="B79" s="116"/>
      <c r="C79" s="124"/>
      <c r="D79" s="124"/>
      <c r="E79" s="124"/>
      <c r="F79" s="124"/>
      <c r="G79" s="124"/>
      <c r="H79" s="124"/>
      <c r="I79" s="124"/>
      <c r="J79" s="124"/>
      <c r="K79" s="124"/>
    </row>
    <row r="80" spans="2:11" ht="18">
      <c r="B80" s="116"/>
      <c r="C80" s="124"/>
      <c r="D80" s="124"/>
      <c r="E80" s="124"/>
      <c r="F80" s="124"/>
      <c r="G80" s="124"/>
      <c r="H80" s="124"/>
      <c r="I80" s="124"/>
      <c r="J80" s="124"/>
      <c r="K80" s="124"/>
    </row>
    <row r="81" spans="2:11" ht="18">
      <c r="B81" s="116"/>
      <c r="C81" s="124"/>
      <c r="D81" s="124"/>
      <c r="E81" s="124"/>
      <c r="F81" s="124"/>
      <c r="G81" s="124"/>
      <c r="H81" s="124"/>
      <c r="I81" s="124"/>
      <c r="J81" s="124"/>
      <c r="K81" s="124"/>
    </row>
    <row r="82" spans="2:11" ht="18">
      <c r="B82" s="116"/>
      <c r="C82" s="124"/>
      <c r="D82" s="124"/>
      <c r="E82" s="124"/>
      <c r="F82" s="124"/>
      <c r="G82" s="124"/>
      <c r="H82" s="124"/>
      <c r="I82" s="124"/>
      <c r="J82" s="124"/>
      <c r="K82" s="124"/>
    </row>
    <row r="83" spans="2:11" ht="18">
      <c r="B83" s="116"/>
      <c r="C83" s="124"/>
      <c r="D83" s="124"/>
      <c r="E83" s="124"/>
      <c r="F83" s="124"/>
      <c r="G83" s="124"/>
      <c r="H83" s="124"/>
      <c r="I83" s="124"/>
      <c r="J83" s="124"/>
      <c r="K83" s="124"/>
    </row>
    <row r="84" spans="2:11" ht="18">
      <c r="B84" s="116"/>
      <c r="C84" s="124"/>
      <c r="D84" s="124"/>
      <c r="E84" s="124"/>
      <c r="F84" s="124"/>
      <c r="G84" s="124"/>
      <c r="H84" s="124"/>
      <c r="I84" s="124"/>
      <c r="J84" s="124"/>
      <c r="K84" s="124"/>
    </row>
    <row r="85" spans="2:11" ht="18">
      <c r="B85" s="116"/>
      <c r="C85" s="124"/>
      <c r="D85" s="124"/>
      <c r="E85" s="124"/>
      <c r="F85" s="124"/>
      <c r="G85" s="124"/>
      <c r="H85" s="124"/>
      <c r="I85" s="124"/>
      <c r="J85" s="124"/>
      <c r="K85" s="124"/>
    </row>
    <row r="86" spans="2:11" ht="18">
      <c r="B86" s="116"/>
      <c r="C86" s="124"/>
      <c r="D86" s="124"/>
      <c r="E86" s="124"/>
      <c r="F86" s="124"/>
      <c r="G86" s="124"/>
      <c r="H86" s="124"/>
      <c r="I86" s="124"/>
      <c r="J86" s="124"/>
      <c r="K86" s="124"/>
    </row>
    <row r="87" spans="2:11" ht="18">
      <c r="B87" s="116"/>
      <c r="C87" s="124"/>
      <c r="D87" s="124"/>
      <c r="E87" s="124"/>
      <c r="F87" s="124"/>
      <c r="G87" s="124"/>
      <c r="H87" s="124"/>
      <c r="I87" s="124"/>
      <c r="J87" s="124"/>
      <c r="K87" s="124"/>
    </row>
    <row r="88" spans="2:11" ht="18">
      <c r="B88" s="116"/>
      <c r="C88" s="124"/>
      <c r="D88" s="124"/>
      <c r="E88" s="124"/>
      <c r="F88" s="124"/>
      <c r="G88" s="124"/>
      <c r="H88" s="124"/>
      <c r="I88" s="124"/>
      <c r="J88" s="124"/>
      <c r="K88" s="124"/>
    </row>
    <row r="89" spans="2:11" ht="18">
      <c r="B89" s="116"/>
      <c r="C89" s="124"/>
      <c r="D89" s="124"/>
      <c r="E89" s="124"/>
      <c r="F89" s="124"/>
      <c r="G89" s="124"/>
      <c r="H89" s="124"/>
      <c r="I89" s="124"/>
      <c r="J89" s="124"/>
      <c r="K89" s="124"/>
    </row>
    <row r="90" spans="2:11" ht="18">
      <c r="B90" s="116"/>
      <c r="C90" s="124"/>
      <c r="D90" s="124"/>
      <c r="E90" s="124"/>
      <c r="F90" s="124"/>
      <c r="G90" s="124"/>
      <c r="H90" s="124"/>
      <c r="I90" s="124"/>
      <c r="J90" s="124"/>
      <c r="K90" s="124"/>
    </row>
    <row r="91" spans="2:11" ht="18">
      <c r="B91" s="116"/>
      <c r="C91" s="124"/>
      <c r="D91" s="124"/>
      <c r="E91" s="124"/>
      <c r="F91" s="124"/>
      <c r="G91" s="124"/>
      <c r="H91" s="124"/>
      <c r="I91" s="124"/>
      <c r="J91" s="124"/>
      <c r="K91" s="124"/>
    </row>
    <row r="92" spans="2:11" ht="18">
      <c r="B92" s="116"/>
      <c r="C92" s="124"/>
      <c r="D92" s="124"/>
      <c r="E92" s="124"/>
      <c r="F92" s="124"/>
      <c r="G92" s="124"/>
      <c r="H92" s="124"/>
      <c r="I92" s="124"/>
      <c r="J92" s="124"/>
      <c r="K92" s="124"/>
    </row>
    <row r="93" spans="2:11" ht="20.25">
      <c r="B93" s="135"/>
      <c r="C93" s="124"/>
      <c r="D93" s="124"/>
      <c r="E93" s="124"/>
      <c r="F93" s="124"/>
      <c r="G93" s="124"/>
      <c r="H93" s="124"/>
      <c r="I93" s="124"/>
      <c r="J93" s="124"/>
      <c r="K93" s="124"/>
    </row>
    <row r="94" spans="2:11" ht="15.75">
      <c r="B94" s="60"/>
      <c r="C94" s="124"/>
      <c r="D94" s="124"/>
      <c r="E94" s="124"/>
      <c r="F94" s="124"/>
      <c r="G94" s="124"/>
      <c r="H94" s="124"/>
      <c r="I94" s="124"/>
      <c r="J94" s="124"/>
      <c r="K94" s="124"/>
    </row>
    <row r="95" spans="2:11" ht="15">
      <c r="B95" s="60"/>
      <c r="C95" s="60"/>
      <c r="D95" s="60"/>
      <c r="E95" s="60"/>
      <c r="F95" s="60"/>
      <c r="G95" s="60"/>
      <c r="H95" s="60"/>
      <c r="I95" s="60"/>
      <c r="J95" s="60"/>
      <c r="K95" s="60"/>
    </row>
    <row r="96" spans="2:11" ht="15">
      <c r="B96" s="60"/>
      <c r="C96" s="60"/>
      <c r="D96" s="60"/>
      <c r="E96" s="60"/>
      <c r="F96" s="60"/>
      <c r="G96" s="60"/>
      <c r="H96" s="60"/>
      <c r="I96" s="60"/>
      <c r="J96" s="60"/>
      <c r="K96" s="60"/>
    </row>
    <row r="97" spans="2:11" ht="15">
      <c r="B97" s="60"/>
      <c r="C97" s="60"/>
      <c r="D97" s="60"/>
      <c r="E97" s="60"/>
      <c r="F97" s="60"/>
      <c r="G97" s="60"/>
      <c r="H97" s="60"/>
      <c r="I97" s="60"/>
      <c r="J97" s="60"/>
      <c r="K97" s="60"/>
    </row>
    <row r="98" spans="2:11" ht="15">
      <c r="B98" s="60"/>
      <c r="C98" s="60"/>
      <c r="D98" s="60"/>
      <c r="E98" s="60"/>
      <c r="F98" s="60"/>
      <c r="G98" s="60"/>
      <c r="H98" s="60"/>
      <c r="I98" s="60"/>
      <c r="J98" s="60"/>
      <c r="K98" s="60"/>
    </row>
  </sheetData>
  <sheetProtection/>
  <mergeCells count="24">
    <mergeCell ref="B36:E40"/>
    <mergeCell ref="F9:F12"/>
    <mergeCell ref="P11:R11"/>
    <mergeCell ref="E10:E12"/>
    <mergeCell ref="G10:G12"/>
    <mergeCell ref="H10:H12"/>
    <mergeCell ref="I10:I12"/>
    <mergeCell ref="K10:K12"/>
    <mergeCell ref="P29:R30"/>
    <mergeCell ref="O20:O21"/>
    <mergeCell ref="B4:O4"/>
    <mergeCell ref="B9:B12"/>
    <mergeCell ref="C9:E9"/>
    <mergeCell ref="G9:I9"/>
    <mergeCell ref="K9:M9"/>
    <mergeCell ref="C10:C12"/>
    <mergeCell ref="O29:O31"/>
    <mergeCell ref="D10:D12"/>
    <mergeCell ref="M10:M12"/>
    <mergeCell ref="O11:O12"/>
    <mergeCell ref="P20:R20"/>
    <mergeCell ref="L10:L12"/>
    <mergeCell ref="J9:J12"/>
    <mergeCell ref="N9:N12"/>
  </mergeCells>
  <printOptions/>
  <pageMargins left="0.17" right="0.17" top="0.5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Propietario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Servicio Salud Osorno</cp:lastModifiedBy>
  <cp:lastPrinted>2013-04-04T11:51:35Z</cp:lastPrinted>
  <dcterms:created xsi:type="dcterms:W3CDTF">2012-01-06T14:59:33Z</dcterms:created>
  <dcterms:modified xsi:type="dcterms:W3CDTF">2014-01-23T14:35:11Z</dcterms:modified>
  <cp:category/>
  <cp:version/>
  <cp:contentType/>
  <cp:contentStatus/>
</cp:coreProperties>
</file>